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34" tabRatio="363" activeTab="0"/>
  </bookViews>
  <sheets>
    <sheet name="定" sheetId="1" r:id="rId1"/>
  </sheets>
  <definedNames>
    <definedName name="_xlnm.Print_Area" localSheetId="0">'定'!$A$1:$S$62</definedName>
    <definedName name="_xlnm.Print_Titles" localSheetId="0">'定'!$1:$6</definedName>
  </definedNames>
  <calcPr fullCalcOnLoad="1"/>
</workbook>
</file>

<file path=xl/sharedStrings.xml><?xml version="1.0" encoding="utf-8"?>
<sst xmlns="http://schemas.openxmlformats.org/spreadsheetml/2006/main" count="82" uniqueCount="81">
  <si>
    <t>附件2</t>
  </si>
  <si>
    <t>单位：万元</t>
  </si>
  <si>
    <t>序号</t>
  </si>
  <si>
    <t>区县</t>
  </si>
  <si>
    <t>2019年人口数（万人）</t>
  </si>
  <si>
    <t>中央、市级应补助合计</t>
  </si>
  <si>
    <t>本次拨付金额</t>
  </si>
  <si>
    <t>小计</t>
  </si>
  <si>
    <t>重点地方病防治</t>
  </si>
  <si>
    <t>职业病防治</t>
  </si>
  <si>
    <t>重大疾病与健康危害因素监测</t>
  </si>
  <si>
    <t>国家应急队伍建设</t>
  </si>
  <si>
    <t>健康素养</t>
  </si>
  <si>
    <t>其他基本公共卫生服务项目</t>
  </si>
  <si>
    <t>绩效评价（人均5元）</t>
  </si>
  <si>
    <t>中央</t>
  </si>
  <si>
    <t>市级</t>
  </si>
  <si>
    <t>全市合计</t>
  </si>
  <si>
    <t>市级小计</t>
  </si>
  <si>
    <t>市卫健委</t>
  </si>
  <si>
    <t>重医附一院</t>
  </si>
  <si>
    <t>重医附属儿童医院</t>
  </si>
  <si>
    <t>市急救医疗中心</t>
  </si>
  <si>
    <t>重庆医药高专附一院</t>
  </si>
  <si>
    <t>市妇幼保健院</t>
  </si>
  <si>
    <t>市健康教育所</t>
  </si>
  <si>
    <t>市人口计生研究院</t>
  </si>
  <si>
    <t>市卫生健康统计信息中心</t>
  </si>
  <si>
    <t>市疾控中心</t>
  </si>
  <si>
    <t>市干部医疗保健所</t>
  </si>
  <si>
    <t>市血液中心</t>
  </si>
  <si>
    <t>区县小计</t>
  </si>
  <si>
    <t>渝中区</t>
  </si>
  <si>
    <t>江北区</t>
  </si>
  <si>
    <t>沙坪坝区</t>
  </si>
  <si>
    <t>九龙坡区</t>
  </si>
  <si>
    <t>大渡口区</t>
  </si>
  <si>
    <t>南岸区</t>
  </si>
  <si>
    <t>北碚区</t>
  </si>
  <si>
    <t>巴南区</t>
  </si>
  <si>
    <t>渝北区</t>
  </si>
  <si>
    <t>两江新区</t>
  </si>
  <si>
    <t>高新区</t>
  </si>
  <si>
    <t>涪陵区</t>
  </si>
  <si>
    <t>长寿区</t>
  </si>
  <si>
    <t>万盛经开区</t>
  </si>
  <si>
    <t>江津区</t>
  </si>
  <si>
    <t xml:space="preserve">合川区 </t>
  </si>
  <si>
    <t>永川区</t>
  </si>
  <si>
    <t>南川区</t>
  </si>
  <si>
    <t>綦江区</t>
  </si>
  <si>
    <t>潼南区</t>
  </si>
  <si>
    <t>铜梁区</t>
  </si>
  <si>
    <t>大足区</t>
  </si>
  <si>
    <t>荣昌区</t>
  </si>
  <si>
    <t>璧山区</t>
  </si>
  <si>
    <t>万州区</t>
  </si>
  <si>
    <t>梁平区</t>
  </si>
  <si>
    <t>城口县</t>
  </si>
  <si>
    <t>丰都县</t>
  </si>
  <si>
    <t>垫江县</t>
  </si>
  <si>
    <t>忠县</t>
  </si>
  <si>
    <t>开州区</t>
  </si>
  <si>
    <t>云阳县</t>
  </si>
  <si>
    <t>奉节县</t>
  </si>
  <si>
    <t>巫山县</t>
  </si>
  <si>
    <t>巫溪县</t>
  </si>
  <si>
    <t>黔江区</t>
  </si>
  <si>
    <t>武隆区</t>
  </si>
  <si>
    <t>石柱县</t>
  </si>
  <si>
    <t>彭水县</t>
  </si>
  <si>
    <t>酉阳县</t>
  </si>
  <si>
    <t>秀山县</t>
  </si>
  <si>
    <t>市级承担比例</t>
  </si>
  <si>
    <t>中央应补助资金</t>
  </si>
  <si>
    <t>市级应补助资金</t>
  </si>
  <si>
    <t>补助金额</t>
  </si>
  <si>
    <t>已下达中央补助资金（地方病、职业病、重大疾病与健康危害）</t>
  </si>
  <si>
    <t>绩效奖惩资金（2020年度）</t>
  </si>
  <si>
    <t>备注：1.重点地方病、职业病、重大疾病与健康危害、国家应急队伍建设和健康素养根据卫生本年工作方案分配资金。2.其他基本公共卫生和绩效评价按照各区县人数占比进行分配，其中本次中央绩效评价后奖励重庆的资金2684万元留在卫健委用于全市基本公共卫生信息化建设。3.市级配套补助资金根据各区县基本公卫工作量（分配到各区县的中央资金占比）按承担比例计算，其中市级机构分配的中央资金按各区县工作量占比分配到各区县后计算市区两级配套资金。</t>
  </si>
  <si>
    <t>2021年基本公共卫生服务补助资金分配表（增量部分14元+绩效评价）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</si>
</sst>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 numFmtId="179" formatCode="0_ "/>
    <numFmt numFmtId="180" formatCode="#,##0.00_ "/>
  </numFmts>
  <fonts count="64">
    <font>
      <sz val="12"/>
      <name val="宋体"/>
      <family val="0"/>
    </font>
    <font>
      <sz val="11"/>
      <color indexed="8"/>
      <name val="宋体"/>
      <family val="0"/>
    </font>
    <font>
      <b/>
      <sz val="12"/>
      <name val="Times New Roman"/>
      <family val="1"/>
    </font>
    <font>
      <b/>
      <sz val="12"/>
      <name val="宋体"/>
      <family val="0"/>
    </font>
    <font>
      <sz val="18"/>
      <name val="宋体"/>
      <family val="0"/>
    </font>
    <font>
      <b/>
      <sz val="11"/>
      <name val="Times New Roman"/>
      <family val="1"/>
    </font>
    <font>
      <sz val="11"/>
      <name val="Times New Roman"/>
      <family val="1"/>
    </font>
    <font>
      <sz val="11"/>
      <name val="方正仿宋_GBK"/>
      <family val="4"/>
    </font>
    <font>
      <sz val="12"/>
      <name val="Times New Roman"/>
      <family val="1"/>
    </font>
    <font>
      <sz val="11"/>
      <color indexed="8"/>
      <name val="方正仿宋_GBK"/>
      <family val="4"/>
    </font>
    <font>
      <sz val="12"/>
      <name val="方正仿宋_GBK"/>
      <family val="4"/>
    </font>
    <font>
      <sz val="9"/>
      <name val="宋体"/>
      <family val="0"/>
    </font>
    <font>
      <sz val="10"/>
      <name val="宋体"/>
      <family val="0"/>
    </font>
    <font>
      <b/>
      <sz val="11"/>
      <name val="方正黑体_GBK"/>
      <family val="4"/>
    </font>
    <font>
      <b/>
      <sz val="12"/>
      <name val="方正黑体_GBK"/>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Times New Roman"/>
      <family val="1"/>
    </font>
    <font>
      <sz val="11"/>
      <color indexed="8"/>
      <name val="Times New Roman"/>
      <family val="1"/>
    </font>
    <font>
      <sz val="12"/>
      <color indexed="63"/>
      <name val="Times New Roman"/>
      <family val="1"/>
    </font>
    <font>
      <sz val="12"/>
      <color indexed="8"/>
      <name val="Times New Roman"/>
      <family val="1"/>
    </font>
    <font>
      <sz val="14"/>
      <name val="方正黑体_GBK"/>
      <family val="4"/>
    </font>
    <font>
      <sz val="20"/>
      <name val="方正小标宋_GBK"/>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方正仿宋_GBK"/>
      <family val="4"/>
    </font>
    <font>
      <b/>
      <sz val="11"/>
      <color rgb="FF000000"/>
      <name val="Times New Roman"/>
      <family val="1"/>
    </font>
    <font>
      <sz val="11"/>
      <color rgb="FF000000"/>
      <name val="Times New Roman"/>
      <family val="1"/>
    </font>
    <font>
      <sz val="12"/>
      <color rgb="FF464646"/>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top style="thin"/>
      <bottom>
        <color indexed="63"/>
      </bottom>
    </border>
    <border>
      <left/>
      <right/>
      <top style="thin"/>
      <bottom style="thin"/>
    </border>
    <border>
      <left/>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55" fillId="22" borderId="7" applyNumberFormat="0" applyAlignment="0" applyProtection="0"/>
    <xf numFmtId="0" fontId="56" fillId="25" borderId="4" applyNumberFormat="0" applyAlignment="0" applyProtection="0"/>
    <xf numFmtId="0" fontId="57"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8" fillId="32" borderId="8" applyNumberFormat="0" applyFont="0" applyAlignment="0" applyProtection="0"/>
  </cellStyleXfs>
  <cellXfs count="86">
    <xf numFmtId="0" fontId="0" fillId="0" borderId="0" xfId="0" applyAlignment="1">
      <alignment vertical="center"/>
    </xf>
    <xf numFmtId="0" fontId="0" fillId="0" borderId="0" xfId="0" applyNumberForma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applyAlignment="1">
      <alignment horizontal="left" vertical="center" wrapText="1"/>
    </xf>
    <xf numFmtId="0" fontId="0"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9"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0" fontId="59" fillId="0" borderId="9" xfId="0" applyFont="1" applyFill="1" applyBorder="1" applyAlignment="1">
      <alignment horizontal="left" vertical="center"/>
    </xf>
    <xf numFmtId="0" fontId="8" fillId="0" borderId="9" xfId="0" applyNumberFormat="1" applyFont="1" applyBorder="1" applyAlignment="1">
      <alignment horizontal="center" vertical="center" wrapText="1"/>
    </xf>
    <xf numFmtId="176" fontId="6" fillId="0" borderId="9" xfId="0" applyNumberFormat="1" applyFont="1" applyFill="1" applyBorder="1" applyAlignment="1">
      <alignment horizontal="center" vertical="center" wrapText="1"/>
    </xf>
    <xf numFmtId="177" fontId="9" fillId="0" borderId="9" xfId="0" applyNumberFormat="1" applyFont="1" applyFill="1" applyBorder="1" applyAlignment="1">
      <alignment horizontal="left" vertical="center"/>
    </xf>
    <xf numFmtId="0" fontId="59" fillId="0" borderId="11" xfId="0" applyFont="1" applyFill="1" applyBorder="1" applyAlignment="1">
      <alignment horizontal="left" vertical="center"/>
    </xf>
    <xf numFmtId="0" fontId="6" fillId="0" borderId="12" xfId="0" applyFont="1" applyBorder="1" applyAlignment="1">
      <alignment horizontal="center" vertical="center"/>
    </xf>
    <xf numFmtId="178" fontId="60" fillId="0" borderId="9" xfId="51" applyNumberFormat="1" applyFont="1" applyBorder="1" applyAlignment="1">
      <alignment horizontal="center" vertical="center" wrapText="1"/>
    </xf>
    <xf numFmtId="0" fontId="7" fillId="0" borderId="11" xfId="0" applyFont="1" applyFill="1" applyBorder="1" applyAlignment="1">
      <alignment horizontal="left" vertical="center"/>
    </xf>
    <xf numFmtId="0" fontId="8" fillId="0" borderId="11" xfId="0" applyFont="1" applyBorder="1" applyAlignment="1">
      <alignment horizontal="center" vertical="center"/>
    </xf>
    <xf numFmtId="0" fontId="61" fillId="0" borderId="13" xfId="0" applyFont="1" applyBorder="1" applyAlignment="1">
      <alignment horizontal="center" vertical="center" wrapText="1"/>
    </xf>
    <xf numFmtId="0" fontId="62"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xf>
    <xf numFmtId="179" fontId="5" fillId="0" borderId="9" xfId="0" applyNumberFormat="1" applyFont="1" applyFill="1" applyBorder="1" applyAlignment="1">
      <alignment horizontal="center" vertical="center"/>
    </xf>
    <xf numFmtId="179" fontId="6" fillId="0" borderId="9" xfId="0" applyNumberFormat="1" applyFont="1" applyFill="1" applyBorder="1" applyAlignment="1">
      <alignment horizontal="center" vertical="center"/>
    </xf>
    <xf numFmtId="179" fontId="6" fillId="0" borderId="9" xfId="0" applyNumberFormat="1" applyFont="1" applyFill="1" applyBorder="1" applyAlignment="1">
      <alignment horizontal="center" vertical="center" wrapText="1"/>
    </xf>
    <xf numFmtId="0" fontId="0" fillId="0" borderId="9" xfId="0" applyNumberFormat="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2" xfId="0" applyNumberFormat="1" applyFont="1" applyFill="1" applyBorder="1" applyAlignment="1">
      <alignment horizontal="center" vertical="center" wrapText="1"/>
    </xf>
    <xf numFmtId="179" fontId="8" fillId="0" borderId="14" xfId="0" applyNumberFormat="1" applyFont="1" applyBorder="1" applyAlignment="1">
      <alignment horizontal="center" vertical="center" wrapText="1"/>
    </xf>
    <xf numFmtId="176" fontId="6" fillId="0" borderId="9" xfId="0" applyNumberFormat="1" applyFont="1" applyBorder="1" applyAlignment="1">
      <alignment horizontal="center" vertical="center"/>
    </xf>
    <xf numFmtId="0" fontId="8" fillId="0" borderId="13"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63" fillId="0" borderId="9" xfId="0" applyFont="1" applyBorder="1" applyAlignment="1">
      <alignment horizontal="center" vertical="center" wrapText="1"/>
    </xf>
    <xf numFmtId="0" fontId="61" fillId="0" borderId="9" xfId="0" applyFont="1" applyFill="1" applyBorder="1" applyAlignment="1">
      <alignment horizontal="center" vertical="center" wrapText="1"/>
    </xf>
    <xf numFmtId="0" fontId="8" fillId="0" borderId="0" xfId="0" applyNumberFormat="1" applyFont="1" applyAlignment="1">
      <alignment horizontal="center" vertical="center" wrapText="1"/>
    </xf>
    <xf numFmtId="179" fontId="8" fillId="0" borderId="9" xfId="0" applyNumberFormat="1" applyFont="1" applyBorder="1" applyAlignment="1">
      <alignment horizontal="center" vertical="center" wrapText="1"/>
    </xf>
    <xf numFmtId="179" fontId="6" fillId="0" borderId="9" xfId="0" applyNumberFormat="1" applyFont="1" applyBorder="1" applyAlignment="1">
      <alignment horizontal="center" vertical="center"/>
    </xf>
    <xf numFmtId="0" fontId="8" fillId="0" borderId="14" xfId="0" applyNumberFormat="1"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179" fontId="5" fillId="0" borderId="15" xfId="0" applyNumberFormat="1" applyFont="1" applyFill="1" applyBorder="1" applyAlignment="1">
      <alignment horizontal="center" vertical="center"/>
    </xf>
    <xf numFmtId="176" fontId="8" fillId="0" borderId="9" xfId="0" applyNumberFormat="1" applyFont="1" applyBorder="1" applyAlignment="1">
      <alignment horizontal="center" vertical="center" wrapText="1"/>
    </xf>
    <xf numFmtId="0" fontId="5" fillId="0" borderId="10" xfId="0" applyFont="1" applyFill="1" applyBorder="1" applyAlignment="1">
      <alignment horizontal="center" vertical="center"/>
    </xf>
    <xf numFmtId="176" fontId="5" fillId="0" borderId="15" xfId="0" applyNumberFormat="1" applyFont="1" applyBorder="1" applyAlignment="1">
      <alignment horizontal="center" vertical="center"/>
    </xf>
    <xf numFmtId="0" fontId="12" fillId="0" borderId="0" xfId="0" applyFont="1" applyAlignment="1">
      <alignment vertical="center"/>
    </xf>
    <xf numFmtId="0" fontId="12" fillId="0" borderId="0" xfId="0" applyNumberFormat="1" applyFont="1" applyAlignment="1">
      <alignment horizontal="left" vertical="center" wrapText="1"/>
    </xf>
    <xf numFmtId="0" fontId="12" fillId="0" borderId="0" xfId="0" applyNumberFormat="1" applyFont="1" applyAlignment="1">
      <alignment horizontal="center" vertical="center" wrapText="1"/>
    </xf>
    <xf numFmtId="0" fontId="12" fillId="0" borderId="0" xfId="0" applyNumberFormat="1" applyFont="1" applyFill="1" applyAlignment="1">
      <alignment horizontal="center" vertical="center" wrapText="1"/>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9" xfId="0" applyNumberFormat="1" applyFont="1" applyFill="1" applyBorder="1" applyAlignment="1">
      <alignment horizontal="center" vertical="center" wrapText="1"/>
    </xf>
    <xf numFmtId="178" fontId="14" fillId="0" borderId="9" xfId="0" applyNumberFormat="1" applyFont="1" applyFill="1" applyBorder="1" applyAlignment="1">
      <alignment horizontal="center" vertical="center" wrapText="1"/>
    </xf>
    <xf numFmtId="0" fontId="13" fillId="0" borderId="11"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13" fillId="0" borderId="12"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178" fontId="14" fillId="0" borderId="11" xfId="0" applyNumberFormat="1" applyFont="1" applyFill="1" applyBorder="1" applyAlignment="1">
      <alignment horizontal="center" vertical="center" wrapText="1"/>
    </xf>
    <xf numFmtId="178" fontId="14" fillId="0" borderId="16" xfId="0" applyNumberFormat="1" applyFont="1" applyFill="1" applyBorder="1" applyAlignment="1">
      <alignment horizontal="center" vertical="center" wrapText="1"/>
    </xf>
    <xf numFmtId="0" fontId="12" fillId="0" borderId="0" xfId="0" applyNumberFormat="1" applyFont="1" applyFill="1" applyAlignment="1">
      <alignment horizontal="left" vertical="center" wrapText="1"/>
    </xf>
    <xf numFmtId="0" fontId="0" fillId="0" borderId="17" xfId="0" applyFont="1" applyBorder="1" applyAlignment="1">
      <alignment horizontal="left" vertical="center" wrapText="1"/>
    </xf>
    <xf numFmtId="0" fontId="37" fillId="0" borderId="0" xfId="0" applyFont="1" applyAlignment="1">
      <alignment vertical="center"/>
    </xf>
    <xf numFmtId="0" fontId="38" fillId="0" borderId="0" xfId="0" applyFont="1" applyAlignment="1">
      <alignment horizontal="center" vertical="center"/>
    </xf>
    <xf numFmtId="0" fontId="38" fillId="0" borderId="0" xfId="0" applyFont="1" applyFill="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65"/>
  <sheetViews>
    <sheetView tabSelected="1" zoomScale="75" zoomScaleNormal="75"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R16" sqref="R16"/>
    </sheetView>
  </sheetViews>
  <sheetFormatPr defaultColWidth="9.00390625" defaultRowHeight="14.25"/>
  <cols>
    <col min="1" max="1" width="4.875" style="0" customWidth="1"/>
    <col min="2" max="2" width="24.25390625" style="5" customWidth="1"/>
    <col min="3" max="3" width="8.75390625" style="1" customWidth="1"/>
    <col min="4" max="4" width="8.75390625" style="4" customWidth="1"/>
    <col min="5" max="5" width="9.25390625" style="6" customWidth="1"/>
    <col min="6" max="7" width="9.375" style="6" customWidth="1"/>
    <col min="8" max="8" width="10.25390625" style="6" customWidth="1"/>
    <col min="9" max="9" width="9.375" style="6" customWidth="1"/>
    <col min="10" max="10" width="7.75390625" style="6" customWidth="1"/>
    <col min="11" max="11" width="11.25390625" style="6" customWidth="1"/>
    <col min="12" max="14" width="8.50390625" style="6" customWidth="1"/>
    <col min="15" max="15" width="8.375" style="6" customWidth="1"/>
    <col min="16" max="16" width="9.75390625" style="6" customWidth="1"/>
    <col min="17" max="17" width="7.75390625" style="0" customWidth="1"/>
    <col min="18" max="19" width="9.375" style="0" customWidth="1"/>
    <col min="20" max="78" width="9.00390625" style="1" customWidth="1"/>
  </cols>
  <sheetData>
    <row r="1" ht="24.75" customHeight="1">
      <c r="A1" s="83" t="s">
        <v>0</v>
      </c>
    </row>
    <row r="2" spans="1:19" s="1" customFormat="1" ht="38.25" customHeight="1">
      <c r="A2" s="84" t="s">
        <v>80</v>
      </c>
      <c r="B2" s="84"/>
      <c r="C2" s="84"/>
      <c r="D2" s="85"/>
      <c r="E2" s="85"/>
      <c r="F2" s="85"/>
      <c r="G2" s="85"/>
      <c r="H2" s="85"/>
      <c r="I2" s="85"/>
      <c r="J2" s="85"/>
      <c r="K2" s="85"/>
      <c r="L2" s="85"/>
      <c r="M2" s="85"/>
      <c r="N2" s="85"/>
      <c r="O2" s="85"/>
      <c r="P2" s="85"/>
      <c r="Q2" s="84"/>
      <c r="R2" s="84"/>
      <c r="S2" s="84"/>
    </row>
    <row r="3" spans="4:19" s="1" customFormat="1" ht="18" customHeight="1">
      <c r="D3" s="4"/>
      <c r="E3" s="7"/>
      <c r="F3" s="7"/>
      <c r="G3" s="7"/>
      <c r="H3" s="7"/>
      <c r="I3" s="7"/>
      <c r="J3" s="7"/>
      <c r="K3" s="7"/>
      <c r="L3" s="7"/>
      <c r="M3" s="7"/>
      <c r="N3" s="7"/>
      <c r="O3" s="7"/>
      <c r="P3" s="7"/>
      <c r="Q3"/>
      <c r="R3" s="59" t="s">
        <v>1</v>
      </c>
      <c r="S3" s="60"/>
    </row>
    <row r="4" spans="1:19" s="1" customFormat="1" ht="34.5" customHeight="1">
      <c r="A4" s="66" t="s">
        <v>2</v>
      </c>
      <c r="B4" s="66" t="s">
        <v>3</v>
      </c>
      <c r="C4" s="68" t="s">
        <v>4</v>
      </c>
      <c r="D4" s="70" t="s">
        <v>5</v>
      </c>
      <c r="E4" s="74" t="s">
        <v>74</v>
      </c>
      <c r="F4" s="75"/>
      <c r="G4" s="75"/>
      <c r="H4" s="75"/>
      <c r="I4" s="75"/>
      <c r="J4" s="75"/>
      <c r="K4" s="75"/>
      <c r="L4" s="76"/>
      <c r="M4" s="77" t="s">
        <v>78</v>
      </c>
      <c r="N4" s="79" t="s">
        <v>75</v>
      </c>
      <c r="O4" s="80"/>
      <c r="P4" s="72" t="s">
        <v>77</v>
      </c>
      <c r="Q4" s="61" t="s">
        <v>6</v>
      </c>
      <c r="R4" s="62"/>
      <c r="S4" s="63"/>
    </row>
    <row r="5" spans="1:19" s="1" customFormat="1" ht="73.5" customHeight="1">
      <c r="A5" s="67"/>
      <c r="B5" s="67"/>
      <c r="C5" s="69"/>
      <c r="D5" s="71"/>
      <c r="E5" s="56" t="s">
        <v>7</v>
      </c>
      <c r="F5" s="56" t="s">
        <v>8</v>
      </c>
      <c r="G5" s="56" t="s">
        <v>9</v>
      </c>
      <c r="H5" s="56" t="s">
        <v>10</v>
      </c>
      <c r="I5" s="56" t="s">
        <v>11</v>
      </c>
      <c r="J5" s="56" t="s">
        <v>12</v>
      </c>
      <c r="K5" s="56" t="s">
        <v>13</v>
      </c>
      <c r="L5" s="56" t="s">
        <v>14</v>
      </c>
      <c r="M5" s="78"/>
      <c r="N5" s="56" t="s">
        <v>73</v>
      </c>
      <c r="O5" s="57" t="s">
        <v>76</v>
      </c>
      <c r="P5" s="73"/>
      <c r="Q5" s="54" t="s">
        <v>7</v>
      </c>
      <c r="R5" s="58" t="s">
        <v>15</v>
      </c>
      <c r="S5" s="55" t="s">
        <v>16</v>
      </c>
    </row>
    <row r="6" spans="1:78" s="2" customFormat="1" ht="21" customHeight="1">
      <c r="A6" s="64" t="s">
        <v>17</v>
      </c>
      <c r="B6" s="65"/>
      <c r="C6" s="8">
        <v>3124.32</v>
      </c>
      <c r="D6" s="48">
        <f aca="true" t="shared" si="0" ref="D6:D19">E6+O6</f>
        <v>42368</v>
      </c>
      <c r="E6" s="11">
        <f>E7+E20</f>
        <v>37676</v>
      </c>
      <c r="F6" s="11">
        <f aca="true" t="shared" si="1" ref="F6:M6">F7+F20</f>
        <v>584</v>
      </c>
      <c r="G6" s="11">
        <f t="shared" si="1"/>
        <v>2797</v>
      </c>
      <c r="H6" s="11">
        <f t="shared" si="1"/>
        <v>6471</v>
      </c>
      <c r="I6" s="11">
        <f t="shared" si="1"/>
        <v>825</v>
      </c>
      <c r="J6" s="11">
        <f t="shared" si="1"/>
        <v>310</v>
      </c>
      <c r="K6" s="11">
        <f t="shared" si="1"/>
        <v>11067</v>
      </c>
      <c r="L6" s="11">
        <f t="shared" si="1"/>
        <v>15622</v>
      </c>
      <c r="M6" s="11">
        <f t="shared" si="1"/>
        <v>0</v>
      </c>
      <c r="N6" s="11">
        <f aca="true" t="shared" si="2" ref="N6:S6">N7+N20</f>
        <v>0</v>
      </c>
      <c r="O6" s="11">
        <f t="shared" si="2"/>
        <v>4692</v>
      </c>
      <c r="P6" s="11">
        <f t="shared" si="2"/>
        <v>7074</v>
      </c>
      <c r="Q6" s="11">
        <f t="shared" si="2"/>
        <v>35294</v>
      </c>
      <c r="R6" s="11">
        <f t="shared" si="2"/>
        <v>30602</v>
      </c>
      <c r="S6" s="11">
        <f t="shared" si="2"/>
        <v>4692</v>
      </c>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row>
    <row r="7" spans="1:19" s="3" customFormat="1" ht="21" customHeight="1">
      <c r="A7" s="64" t="s">
        <v>18</v>
      </c>
      <c r="B7" s="65"/>
      <c r="C7" s="8"/>
      <c r="D7" s="48">
        <f t="shared" si="0"/>
        <v>5092</v>
      </c>
      <c r="E7" s="11">
        <f aca="true" t="shared" si="3" ref="E7:K7">SUM(E8:E19)</f>
        <v>5092</v>
      </c>
      <c r="F7" s="11">
        <f t="shared" si="3"/>
        <v>32</v>
      </c>
      <c r="G7" s="11">
        <f t="shared" si="3"/>
        <v>891</v>
      </c>
      <c r="H7" s="11">
        <f t="shared" si="3"/>
        <v>120</v>
      </c>
      <c r="I7" s="11">
        <f t="shared" si="3"/>
        <v>825</v>
      </c>
      <c r="J7" s="11">
        <f t="shared" si="3"/>
        <v>310</v>
      </c>
      <c r="K7" s="11">
        <f t="shared" si="3"/>
        <v>2914</v>
      </c>
      <c r="L7" s="11"/>
      <c r="M7" s="11"/>
      <c r="N7" s="11"/>
      <c r="O7" s="28"/>
      <c r="P7" s="46"/>
      <c r="Q7" s="49">
        <f>SUM(Q8:Q19)</f>
        <v>5092</v>
      </c>
      <c r="R7" s="11">
        <f>SUM(R8:R19)</f>
        <v>5092</v>
      </c>
      <c r="S7" s="11">
        <f>SUM(S8:S19)</f>
        <v>0</v>
      </c>
    </row>
    <row r="8" spans="1:19" s="1" customFormat="1" ht="21" customHeight="1">
      <c r="A8" s="12">
        <v>1</v>
      </c>
      <c r="B8" s="14" t="s">
        <v>19</v>
      </c>
      <c r="C8" s="9"/>
      <c r="D8" s="10">
        <f t="shared" si="0"/>
        <v>2684</v>
      </c>
      <c r="E8" s="13">
        <f>SUM(F8:K8)</f>
        <v>2684</v>
      </c>
      <c r="F8" s="13"/>
      <c r="G8" s="13"/>
      <c r="H8" s="16"/>
      <c r="I8" s="13"/>
      <c r="J8" s="13"/>
      <c r="K8" s="13">
        <v>2684</v>
      </c>
      <c r="L8" s="13"/>
      <c r="M8" s="13"/>
      <c r="N8" s="13"/>
      <c r="O8" s="29"/>
      <c r="P8" s="29"/>
      <c r="Q8" s="15">
        <v>2684</v>
      </c>
      <c r="R8" s="47">
        <f>E8-P8</f>
        <v>2684</v>
      </c>
      <c r="S8" s="29"/>
    </row>
    <row r="9" spans="1:19" s="1" customFormat="1" ht="21" customHeight="1">
      <c r="A9" s="12">
        <v>2</v>
      </c>
      <c r="B9" s="17" t="s">
        <v>20</v>
      </c>
      <c r="C9" s="9"/>
      <c r="D9" s="10">
        <f t="shared" si="0"/>
        <v>90</v>
      </c>
      <c r="E9" s="13">
        <f aca="true" t="shared" si="4" ref="E9:E19">SUM(F9:K9)</f>
        <v>90</v>
      </c>
      <c r="F9" s="13"/>
      <c r="G9" s="13"/>
      <c r="H9" s="16"/>
      <c r="I9" s="16">
        <v>90</v>
      </c>
      <c r="J9" s="16"/>
      <c r="K9" s="16"/>
      <c r="L9" s="16"/>
      <c r="M9" s="16"/>
      <c r="N9" s="16"/>
      <c r="O9" s="30"/>
      <c r="P9" s="30"/>
      <c r="Q9" s="15">
        <v>90</v>
      </c>
      <c r="R9" s="47">
        <f aca="true" t="shared" si="5" ref="R9:R19">E9-P9</f>
        <v>90</v>
      </c>
      <c r="S9" s="30"/>
    </row>
    <row r="10" spans="1:19" s="1" customFormat="1" ht="21" customHeight="1">
      <c r="A10" s="12">
        <v>3</v>
      </c>
      <c r="B10" s="17" t="s">
        <v>21</v>
      </c>
      <c r="C10" s="9"/>
      <c r="D10" s="10">
        <f t="shared" si="0"/>
        <v>50</v>
      </c>
      <c r="E10" s="13">
        <f t="shared" si="4"/>
        <v>50</v>
      </c>
      <c r="F10" s="13"/>
      <c r="G10" s="13"/>
      <c r="H10" s="16"/>
      <c r="I10" s="16"/>
      <c r="J10" s="16"/>
      <c r="K10" s="31">
        <v>50</v>
      </c>
      <c r="L10" s="16"/>
      <c r="M10" s="16"/>
      <c r="N10" s="16"/>
      <c r="O10" s="16"/>
      <c r="P10" s="16"/>
      <c r="Q10" s="15">
        <v>50</v>
      </c>
      <c r="R10" s="47">
        <f t="shared" si="5"/>
        <v>50</v>
      </c>
      <c r="S10" s="16"/>
    </row>
    <row r="11" spans="1:19" s="1" customFormat="1" ht="21" customHeight="1">
      <c r="A11" s="12">
        <v>4</v>
      </c>
      <c r="B11" s="17" t="s">
        <v>22</v>
      </c>
      <c r="C11" s="9"/>
      <c r="D11" s="10">
        <f t="shared" si="0"/>
        <v>55</v>
      </c>
      <c r="E11" s="13">
        <f t="shared" si="4"/>
        <v>55</v>
      </c>
      <c r="F11" s="13"/>
      <c r="G11" s="13"/>
      <c r="H11" s="16"/>
      <c r="I11" s="16">
        <v>55</v>
      </c>
      <c r="J11" s="16"/>
      <c r="K11" s="31"/>
      <c r="L11" s="16"/>
      <c r="M11" s="16"/>
      <c r="N11" s="16"/>
      <c r="O11" s="16"/>
      <c r="P11" s="16"/>
      <c r="Q11" s="15">
        <v>55</v>
      </c>
      <c r="R11" s="47">
        <f t="shared" si="5"/>
        <v>55</v>
      </c>
      <c r="S11" s="16"/>
    </row>
    <row r="12" spans="1:19" s="1" customFormat="1" ht="21" customHeight="1">
      <c r="A12" s="12">
        <v>5</v>
      </c>
      <c r="B12" s="17" t="s">
        <v>23</v>
      </c>
      <c r="C12" s="9"/>
      <c r="D12" s="10">
        <f t="shared" si="0"/>
        <v>873</v>
      </c>
      <c r="E12" s="13">
        <f t="shared" si="4"/>
        <v>873</v>
      </c>
      <c r="F12" s="13"/>
      <c r="G12" s="13">
        <v>293</v>
      </c>
      <c r="H12" s="16"/>
      <c r="I12" s="16">
        <v>580</v>
      </c>
      <c r="J12" s="15"/>
      <c r="K12" s="31"/>
      <c r="L12" s="16"/>
      <c r="M12" s="16"/>
      <c r="N12" s="16"/>
      <c r="O12" s="16"/>
      <c r="P12" s="16"/>
      <c r="Q12" s="15">
        <v>873</v>
      </c>
      <c r="R12" s="47">
        <f t="shared" si="5"/>
        <v>873</v>
      </c>
      <c r="S12" s="16"/>
    </row>
    <row r="13" spans="1:19" s="1" customFormat="1" ht="21" customHeight="1">
      <c r="A13" s="12">
        <v>6</v>
      </c>
      <c r="B13" s="17" t="s">
        <v>24</v>
      </c>
      <c r="C13" s="9"/>
      <c r="D13" s="10">
        <f t="shared" si="0"/>
        <v>110</v>
      </c>
      <c r="E13" s="13">
        <f t="shared" si="4"/>
        <v>110</v>
      </c>
      <c r="F13" s="13"/>
      <c r="G13" s="13"/>
      <c r="H13" s="16"/>
      <c r="I13" s="16"/>
      <c r="J13" s="16"/>
      <c r="K13" s="31">
        <v>110</v>
      </c>
      <c r="L13" s="16"/>
      <c r="M13" s="16"/>
      <c r="N13" s="16"/>
      <c r="O13" s="16"/>
      <c r="P13" s="16"/>
      <c r="Q13" s="15">
        <v>110</v>
      </c>
      <c r="R13" s="47">
        <f t="shared" si="5"/>
        <v>110</v>
      </c>
      <c r="S13" s="16"/>
    </row>
    <row r="14" spans="1:19" s="1" customFormat="1" ht="21" customHeight="1">
      <c r="A14" s="12">
        <v>7</v>
      </c>
      <c r="B14" s="17" t="s">
        <v>25</v>
      </c>
      <c r="C14" s="9"/>
      <c r="D14" s="10">
        <f t="shared" si="0"/>
        <v>300</v>
      </c>
      <c r="E14" s="13">
        <f t="shared" si="4"/>
        <v>300</v>
      </c>
      <c r="F14" s="13"/>
      <c r="G14" s="13"/>
      <c r="H14" s="16">
        <v>40</v>
      </c>
      <c r="I14" s="16"/>
      <c r="J14" s="16">
        <v>260</v>
      </c>
      <c r="K14" s="31"/>
      <c r="L14" s="16"/>
      <c r="M14" s="16"/>
      <c r="N14" s="16"/>
      <c r="O14" s="16"/>
      <c r="P14" s="16"/>
      <c r="Q14" s="15">
        <v>300</v>
      </c>
      <c r="R14" s="47">
        <f t="shared" si="5"/>
        <v>300</v>
      </c>
      <c r="S14" s="16"/>
    </row>
    <row r="15" spans="1:19" s="1" customFormat="1" ht="21" customHeight="1">
      <c r="A15" s="12">
        <v>8</v>
      </c>
      <c r="B15" s="17" t="s">
        <v>26</v>
      </c>
      <c r="C15" s="9"/>
      <c r="D15" s="10">
        <f t="shared" si="0"/>
        <v>30</v>
      </c>
      <c r="E15" s="13">
        <f t="shared" si="4"/>
        <v>30</v>
      </c>
      <c r="F15" s="13"/>
      <c r="G15" s="13"/>
      <c r="H15" s="16">
        <v>10</v>
      </c>
      <c r="I15" s="16"/>
      <c r="J15" s="16"/>
      <c r="K15" s="31">
        <v>20</v>
      </c>
      <c r="L15" s="16"/>
      <c r="M15" s="16"/>
      <c r="N15" s="16"/>
      <c r="O15" s="16"/>
      <c r="P15" s="16"/>
      <c r="Q15" s="15">
        <v>30</v>
      </c>
      <c r="R15" s="47">
        <f t="shared" si="5"/>
        <v>30</v>
      </c>
      <c r="S15" s="16"/>
    </row>
    <row r="16" spans="1:19" s="1" customFormat="1" ht="21" customHeight="1">
      <c r="A16" s="12">
        <v>9</v>
      </c>
      <c r="B16" s="17" t="s">
        <v>27</v>
      </c>
      <c r="C16" s="9"/>
      <c r="D16" s="10">
        <f t="shared" si="0"/>
        <v>50</v>
      </c>
      <c r="E16" s="13">
        <f t="shared" si="4"/>
        <v>50</v>
      </c>
      <c r="F16" s="13"/>
      <c r="G16" s="13"/>
      <c r="H16" s="16"/>
      <c r="I16" s="16"/>
      <c r="J16" s="16">
        <v>50</v>
      </c>
      <c r="K16" s="31"/>
      <c r="L16" s="32"/>
      <c r="M16" s="32"/>
      <c r="N16" s="32"/>
      <c r="O16" s="15"/>
      <c r="P16" s="15"/>
      <c r="Q16" s="15">
        <v>50</v>
      </c>
      <c r="R16" s="47">
        <f t="shared" si="5"/>
        <v>50</v>
      </c>
      <c r="S16" s="15"/>
    </row>
    <row r="17" spans="1:19" s="1" customFormat="1" ht="21" customHeight="1">
      <c r="A17" s="12">
        <v>10</v>
      </c>
      <c r="B17" s="14" t="s">
        <v>28</v>
      </c>
      <c r="C17" s="9"/>
      <c r="D17" s="10">
        <f t="shared" si="0"/>
        <v>700</v>
      </c>
      <c r="E17" s="13">
        <f t="shared" si="4"/>
        <v>700</v>
      </c>
      <c r="F17" s="1">
        <v>32</v>
      </c>
      <c r="G17" s="13">
        <v>598</v>
      </c>
      <c r="H17" s="15">
        <v>70</v>
      </c>
      <c r="I17" s="16"/>
      <c r="J17" s="16"/>
      <c r="K17" s="31"/>
      <c r="L17" s="16"/>
      <c r="M17" s="16"/>
      <c r="N17" s="16"/>
      <c r="O17" s="16"/>
      <c r="P17" s="16"/>
      <c r="Q17" s="15">
        <v>700</v>
      </c>
      <c r="R17" s="47">
        <f t="shared" si="5"/>
        <v>700</v>
      </c>
      <c r="S17" s="16"/>
    </row>
    <row r="18" spans="1:19" s="1" customFormat="1" ht="21" customHeight="1">
      <c r="A18" s="12">
        <v>11</v>
      </c>
      <c r="B18" s="18" t="s">
        <v>29</v>
      </c>
      <c r="C18" s="19"/>
      <c r="D18" s="10">
        <f t="shared" si="0"/>
        <v>50</v>
      </c>
      <c r="E18" s="13">
        <f t="shared" si="4"/>
        <v>50</v>
      </c>
      <c r="F18" s="13"/>
      <c r="G18" s="13"/>
      <c r="H18" s="16"/>
      <c r="I18" s="16"/>
      <c r="J18" s="16"/>
      <c r="K18" s="31">
        <v>50</v>
      </c>
      <c r="L18" s="32"/>
      <c r="M18" s="32"/>
      <c r="N18" s="32"/>
      <c r="O18" s="15"/>
      <c r="P18" s="15"/>
      <c r="Q18" s="15">
        <v>50</v>
      </c>
      <c r="R18" s="47">
        <f t="shared" si="5"/>
        <v>50</v>
      </c>
      <c r="S18" s="15"/>
    </row>
    <row r="19" spans="1:19" s="1" customFormat="1" ht="21" customHeight="1">
      <c r="A19" s="12">
        <v>12</v>
      </c>
      <c r="B19" s="18" t="s">
        <v>30</v>
      </c>
      <c r="C19" s="19"/>
      <c r="D19" s="10">
        <f t="shared" si="0"/>
        <v>100</v>
      </c>
      <c r="E19" s="13">
        <f t="shared" si="4"/>
        <v>100</v>
      </c>
      <c r="F19" s="13"/>
      <c r="G19" s="13"/>
      <c r="H19" s="16"/>
      <c r="I19" s="16">
        <v>100</v>
      </c>
      <c r="J19" s="16"/>
      <c r="K19" s="33"/>
      <c r="L19" s="34"/>
      <c r="M19" s="44"/>
      <c r="N19" s="44"/>
      <c r="O19" s="35"/>
      <c r="P19" s="35"/>
      <c r="Q19" s="15">
        <v>100</v>
      </c>
      <c r="R19" s="47">
        <f t="shared" si="5"/>
        <v>100</v>
      </c>
      <c r="S19" s="42"/>
    </row>
    <row r="20" spans="1:19" s="3" customFormat="1" ht="21" customHeight="1">
      <c r="A20" s="64" t="s">
        <v>31</v>
      </c>
      <c r="B20" s="65"/>
      <c r="C20" s="20">
        <f>SUM(C21:C61)</f>
        <v>3124.3200000000006</v>
      </c>
      <c r="D20" s="48">
        <f>SUM(D21:D61)</f>
        <v>37276</v>
      </c>
      <c r="E20" s="11">
        <f>SUM(E21:E61)</f>
        <v>32584</v>
      </c>
      <c r="F20" s="11">
        <f aca="true" t="shared" si="6" ref="F20:S20">SUM(F21:F61)</f>
        <v>552</v>
      </c>
      <c r="G20" s="11">
        <f t="shared" si="6"/>
        <v>1906</v>
      </c>
      <c r="H20" s="11">
        <f t="shared" si="6"/>
        <v>6351</v>
      </c>
      <c r="I20" s="11">
        <f t="shared" si="6"/>
        <v>0</v>
      </c>
      <c r="J20" s="11">
        <f t="shared" si="6"/>
        <v>0</v>
      </c>
      <c r="K20" s="11">
        <f t="shared" si="6"/>
        <v>8153</v>
      </c>
      <c r="L20" s="11">
        <f t="shared" si="6"/>
        <v>15622</v>
      </c>
      <c r="M20" s="11">
        <f t="shared" si="6"/>
        <v>0</v>
      </c>
      <c r="N20" s="11"/>
      <c r="O20" s="11">
        <f t="shared" si="6"/>
        <v>4692</v>
      </c>
      <c r="P20" s="11">
        <f t="shared" si="6"/>
        <v>7074</v>
      </c>
      <c r="Q20" s="11">
        <f t="shared" si="6"/>
        <v>30202</v>
      </c>
      <c r="R20" s="11">
        <f t="shared" si="6"/>
        <v>25510</v>
      </c>
      <c r="S20" s="11">
        <f t="shared" si="6"/>
        <v>4692</v>
      </c>
    </row>
    <row r="21" spans="1:19" s="4" customFormat="1" ht="21" customHeight="1">
      <c r="A21" s="12">
        <v>1</v>
      </c>
      <c r="B21" s="21" t="s">
        <v>32</v>
      </c>
      <c r="C21" s="22">
        <v>66.24</v>
      </c>
      <c r="D21" s="10">
        <f>E21+O21</f>
        <v>773</v>
      </c>
      <c r="E21" s="23">
        <f>SUM(F21:L21)</f>
        <v>734</v>
      </c>
      <c r="F21" s="24">
        <v>5</v>
      </c>
      <c r="G21" s="25">
        <v>19</v>
      </c>
      <c r="H21" s="26">
        <v>206</v>
      </c>
      <c r="I21" s="37"/>
      <c r="J21" s="38"/>
      <c r="K21" s="39">
        <f>ROUND(C21/3124.32*8153,0)</f>
        <v>173</v>
      </c>
      <c r="L21" s="40">
        <f>ROUND(C21/3124.32*15622,0)</f>
        <v>331</v>
      </c>
      <c r="M21" s="40">
        <v>-11</v>
      </c>
      <c r="N21" s="45">
        <v>0.2</v>
      </c>
      <c r="O21" s="40">
        <f aca="true" t="shared" si="7" ref="O21:O61">ROUND(E21/32584*34992/0.8*0.2*N21,0)</f>
        <v>39</v>
      </c>
      <c r="P21" s="40">
        <v>274</v>
      </c>
      <c r="Q21" s="36">
        <f>R21+S21</f>
        <v>488</v>
      </c>
      <c r="R21" s="36">
        <f>E21+M21-P21</f>
        <v>449</v>
      </c>
      <c r="S21" s="43">
        <f aca="true" t="shared" si="8" ref="S21:S61">O21</f>
        <v>39</v>
      </c>
    </row>
    <row r="22" spans="1:19" s="1" customFormat="1" ht="21" customHeight="1">
      <c r="A22" s="12">
        <v>2</v>
      </c>
      <c r="B22" s="21" t="s">
        <v>33</v>
      </c>
      <c r="C22" s="22">
        <v>90.28</v>
      </c>
      <c r="D22" s="10">
        <f aca="true" t="shared" si="9" ref="D22:D59">E22+O22</f>
        <v>896</v>
      </c>
      <c r="E22" s="23">
        <f aca="true" t="shared" si="10" ref="E22:E61">SUM(F22:L22)</f>
        <v>850</v>
      </c>
      <c r="F22" s="24">
        <v>5</v>
      </c>
      <c r="G22" s="27">
        <v>33</v>
      </c>
      <c r="H22" s="26">
        <v>125</v>
      </c>
      <c r="I22" s="37"/>
      <c r="J22" s="38"/>
      <c r="K22" s="39">
        <f aca="true" t="shared" si="11" ref="K22:K59">ROUND(C22/3124.32*8153,0)</f>
        <v>236</v>
      </c>
      <c r="L22" s="40">
        <f aca="true" t="shared" si="12" ref="L22:L59">ROUND(C22/3124.32*15622,0)</f>
        <v>451</v>
      </c>
      <c r="M22" s="40">
        <v>-13</v>
      </c>
      <c r="N22" s="45">
        <v>0.2</v>
      </c>
      <c r="O22" s="40">
        <f t="shared" si="7"/>
        <v>46</v>
      </c>
      <c r="P22" s="40">
        <v>174</v>
      </c>
      <c r="Q22" s="36">
        <f aca="true" t="shared" si="13" ref="Q22:Q59">R22+S22</f>
        <v>709</v>
      </c>
      <c r="R22" s="36">
        <f aca="true" t="shared" si="14" ref="R22:R61">E22+M22-P22</f>
        <v>663</v>
      </c>
      <c r="S22" s="43">
        <f t="shared" si="8"/>
        <v>46</v>
      </c>
    </row>
    <row r="23" spans="1:19" s="1" customFormat="1" ht="21" customHeight="1">
      <c r="A23" s="12">
        <v>3</v>
      </c>
      <c r="B23" s="21" t="s">
        <v>34</v>
      </c>
      <c r="C23" s="22">
        <v>101.66</v>
      </c>
      <c r="D23" s="10">
        <f t="shared" si="9"/>
        <v>1002</v>
      </c>
      <c r="E23" s="23">
        <f t="shared" si="10"/>
        <v>951</v>
      </c>
      <c r="F23" s="24">
        <v>5</v>
      </c>
      <c r="G23" s="27">
        <v>41</v>
      </c>
      <c r="H23" s="26">
        <v>132</v>
      </c>
      <c r="I23" s="32"/>
      <c r="J23" s="38"/>
      <c r="K23" s="39">
        <f t="shared" si="11"/>
        <v>265</v>
      </c>
      <c r="L23" s="40">
        <f t="shared" si="12"/>
        <v>508</v>
      </c>
      <c r="M23" s="40">
        <v>51</v>
      </c>
      <c r="N23" s="45">
        <v>0.2</v>
      </c>
      <c r="O23" s="40">
        <f t="shared" si="7"/>
        <v>51</v>
      </c>
      <c r="P23" s="40">
        <v>191</v>
      </c>
      <c r="Q23" s="36">
        <f t="shared" si="13"/>
        <v>862</v>
      </c>
      <c r="R23" s="36">
        <f t="shared" si="14"/>
        <v>811</v>
      </c>
      <c r="S23" s="43">
        <f t="shared" si="8"/>
        <v>51</v>
      </c>
    </row>
    <row r="24" spans="1:19" s="1" customFormat="1" ht="21" customHeight="1">
      <c r="A24" s="12">
        <v>4</v>
      </c>
      <c r="B24" s="21" t="s">
        <v>35</v>
      </c>
      <c r="C24" s="22">
        <v>108.55</v>
      </c>
      <c r="D24" s="10">
        <f t="shared" si="9"/>
        <v>1136</v>
      </c>
      <c r="E24" s="23">
        <f t="shared" si="10"/>
        <v>1078</v>
      </c>
      <c r="F24" s="24">
        <v>5</v>
      </c>
      <c r="G24" s="27">
        <v>64</v>
      </c>
      <c r="H24" s="26">
        <v>183</v>
      </c>
      <c r="I24" s="32"/>
      <c r="J24" s="38"/>
      <c r="K24" s="39">
        <f t="shared" si="11"/>
        <v>283</v>
      </c>
      <c r="L24" s="40">
        <f t="shared" si="12"/>
        <v>543</v>
      </c>
      <c r="M24" s="40">
        <v>2</v>
      </c>
      <c r="N24" s="45">
        <v>0.2</v>
      </c>
      <c r="O24" s="40">
        <f t="shared" si="7"/>
        <v>58</v>
      </c>
      <c r="P24" s="40">
        <v>252</v>
      </c>
      <c r="Q24" s="36">
        <f t="shared" si="13"/>
        <v>886</v>
      </c>
      <c r="R24" s="36">
        <f t="shared" si="14"/>
        <v>828</v>
      </c>
      <c r="S24" s="43">
        <f t="shared" si="8"/>
        <v>58</v>
      </c>
    </row>
    <row r="25" spans="1:19" s="1" customFormat="1" ht="21" customHeight="1">
      <c r="A25" s="12">
        <v>5</v>
      </c>
      <c r="B25" s="21" t="s">
        <v>36</v>
      </c>
      <c r="C25" s="22">
        <v>36.2</v>
      </c>
      <c r="D25" s="10">
        <f t="shared" si="9"/>
        <v>454</v>
      </c>
      <c r="E25" s="23">
        <f t="shared" si="10"/>
        <v>431</v>
      </c>
      <c r="F25" s="24">
        <v>5</v>
      </c>
      <c r="G25" s="27">
        <v>18</v>
      </c>
      <c r="H25" s="26">
        <v>133</v>
      </c>
      <c r="I25" s="32"/>
      <c r="J25" s="38"/>
      <c r="K25" s="39">
        <f t="shared" si="11"/>
        <v>94</v>
      </c>
      <c r="L25" s="40">
        <f t="shared" si="12"/>
        <v>181</v>
      </c>
      <c r="M25" s="40">
        <v>-28</v>
      </c>
      <c r="N25" s="45">
        <v>0.2</v>
      </c>
      <c r="O25" s="40">
        <f t="shared" si="7"/>
        <v>23</v>
      </c>
      <c r="P25" s="40">
        <v>155</v>
      </c>
      <c r="Q25" s="36">
        <f t="shared" si="13"/>
        <v>271</v>
      </c>
      <c r="R25" s="36">
        <f t="shared" si="14"/>
        <v>248</v>
      </c>
      <c r="S25" s="43">
        <f t="shared" si="8"/>
        <v>23</v>
      </c>
    </row>
    <row r="26" spans="1:19" s="1" customFormat="1" ht="21" customHeight="1">
      <c r="A26" s="12">
        <v>6</v>
      </c>
      <c r="B26" s="21" t="s">
        <v>37</v>
      </c>
      <c r="C26" s="22">
        <v>92.8</v>
      </c>
      <c r="D26" s="10">
        <f t="shared" si="9"/>
        <v>949</v>
      </c>
      <c r="E26" s="23">
        <f t="shared" si="10"/>
        <v>901</v>
      </c>
      <c r="F26" s="24">
        <v>5</v>
      </c>
      <c r="G26" s="27">
        <v>42</v>
      </c>
      <c r="H26" s="26">
        <v>148</v>
      </c>
      <c r="I26" s="32"/>
      <c r="J26" s="38"/>
      <c r="K26" s="39">
        <f t="shared" si="11"/>
        <v>242</v>
      </c>
      <c r="L26" s="40">
        <f t="shared" si="12"/>
        <v>464</v>
      </c>
      <c r="M26" s="40">
        <v>32</v>
      </c>
      <c r="N26" s="45">
        <v>0.2</v>
      </c>
      <c r="O26" s="40">
        <f t="shared" si="7"/>
        <v>48</v>
      </c>
      <c r="P26" s="40">
        <v>186</v>
      </c>
      <c r="Q26" s="36">
        <f t="shared" si="13"/>
        <v>795</v>
      </c>
      <c r="R26" s="36">
        <f t="shared" si="14"/>
        <v>747</v>
      </c>
      <c r="S26" s="43">
        <f t="shared" si="8"/>
        <v>48</v>
      </c>
    </row>
    <row r="27" spans="1:19" s="1" customFormat="1" ht="21" customHeight="1">
      <c r="A27" s="12">
        <v>7</v>
      </c>
      <c r="B27" s="21" t="s">
        <v>38</v>
      </c>
      <c r="C27" s="22">
        <v>81.6</v>
      </c>
      <c r="D27" s="10">
        <f t="shared" si="9"/>
        <v>857</v>
      </c>
      <c r="E27" s="23">
        <f t="shared" si="10"/>
        <v>813</v>
      </c>
      <c r="F27" s="24">
        <v>5</v>
      </c>
      <c r="G27" s="27">
        <v>48</v>
      </c>
      <c r="H27" s="26">
        <v>139</v>
      </c>
      <c r="I27" s="32"/>
      <c r="J27" s="38"/>
      <c r="K27" s="39">
        <f t="shared" si="11"/>
        <v>213</v>
      </c>
      <c r="L27" s="40">
        <f t="shared" si="12"/>
        <v>408</v>
      </c>
      <c r="M27" s="40">
        <v>-54</v>
      </c>
      <c r="N27" s="45">
        <v>0.2</v>
      </c>
      <c r="O27" s="40">
        <f t="shared" si="7"/>
        <v>44</v>
      </c>
      <c r="P27" s="40">
        <v>195</v>
      </c>
      <c r="Q27" s="36">
        <f t="shared" si="13"/>
        <v>608</v>
      </c>
      <c r="R27" s="36">
        <f t="shared" si="14"/>
        <v>564</v>
      </c>
      <c r="S27" s="43">
        <f t="shared" si="8"/>
        <v>44</v>
      </c>
    </row>
    <row r="28" spans="1:19" s="1" customFormat="1" ht="21" customHeight="1">
      <c r="A28" s="12">
        <v>8</v>
      </c>
      <c r="B28" s="21" t="s">
        <v>39</v>
      </c>
      <c r="C28" s="22">
        <v>109.12</v>
      </c>
      <c r="D28" s="10">
        <f t="shared" si="9"/>
        <v>1102</v>
      </c>
      <c r="E28" s="23">
        <f t="shared" si="10"/>
        <v>1046</v>
      </c>
      <c r="F28" s="24">
        <v>5</v>
      </c>
      <c r="G28" s="27">
        <v>28</v>
      </c>
      <c r="H28" s="26">
        <v>182</v>
      </c>
      <c r="I28" s="32"/>
      <c r="J28" s="38"/>
      <c r="K28" s="39">
        <f t="shared" si="11"/>
        <v>285</v>
      </c>
      <c r="L28" s="40">
        <f t="shared" si="12"/>
        <v>546</v>
      </c>
      <c r="M28" s="40">
        <v>31</v>
      </c>
      <c r="N28" s="45">
        <v>0.2</v>
      </c>
      <c r="O28" s="40">
        <f t="shared" si="7"/>
        <v>56</v>
      </c>
      <c r="P28" s="40">
        <v>212</v>
      </c>
      <c r="Q28" s="36">
        <f t="shared" si="13"/>
        <v>921</v>
      </c>
      <c r="R28" s="36">
        <f t="shared" si="14"/>
        <v>865</v>
      </c>
      <c r="S28" s="43">
        <f t="shared" si="8"/>
        <v>56</v>
      </c>
    </row>
    <row r="29" spans="1:19" s="1" customFormat="1" ht="21" customHeight="1">
      <c r="A29" s="12">
        <v>9</v>
      </c>
      <c r="B29" s="21" t="s">
        <v>40</v>
      </c>
      <c r="C29" s="22">
        <v>129.24</v>
      </c>
      <c r="D29" s="10">
        <f t="shared" si="9"/>
        <v>1243</v>
      </c>
      <c r="E29" s="23">
        <f t="shared" si="10"/>
        <v>1180</v>
      </c>
      <c r="F29" s="24">
        <v>5</v>
      </c>
      <c r="G29" s="27">
        <v>50</v>
      </c>
      <c r="H29" s="26">
        <v>142</v>
      </c>
      <c r="I29" s="32"/>
      <c r="J29" s="38"/>
      <c r="K29" s="39">
        <f t="shared" si="11"/>
        <v>337</v>
      </c>
      <c r="L29" s="40">
        <f t="shared" si="12"/>
        <v>646</v>
      </c>
      <c r="M29" s="40">
        <v>16</v>
      </c>
      <c r="N29" s="45">
        <v>0.2</v>
      </c>
      <c r="O29" s="40">
        <f t="shared" si="7"/>
        <v>63</v>
      </c>
      <c r="P29" s="40">
        <v>167</v>
      </c>
      <c r="Q29" s="36">
        <f t="shared" si="13"/>
        <v>1092</v>
      </c>
      <c r="R29" s="36">
        <f t="shared" si="14"/>
        <v>1029</v>
      </c>
      <c r="S29" s="43">
        <f t="shared" si="8"/>
        <v>63</v>
      </c>
    </row>
    <row r="30" spans="1:19" s="1" customFormat="1" ht="21" customHeight="1">
      <c r="A30" s="12">
        <v>10</v>
      </c>
      <c r="B30" s="21" t="s">
        <v>43</v>
      </c>
      <c r="C30" s="22">
        <v>117.03</v>
      </c>
      <c r="D30" s="10">
        <f t="shared" si="9"/>
        <v>1335</v>
      </c>
      <c r="E30" s="23">
        <f t="shared" si="10"/>
        <v>1177</v>
      </c>
      <c r="F30" s="24">
        <v>18</v>
      </c>
      <c r="G30" s="27">
        <v>35</v>
      </c>
      <c r="H30" s="26">
        <v>234</v>
      </c>
      <c r="I30" s="32"/>
      <c r="J30" s="38"/>
      <c r="K30" s="39">
        <f t="shared" si="11"/>
        <v>305</v>
      </c>
      <c r="L30" s="40">
        <f t="shared" si="12"/>
        <v>585</v>
      </c>
      <c r="M30" s="40">
        <v>3</v>
      </c>
      <c r="N30" s="45">
        <v>0.5</v>
      </c>
      <c r="O30" s="40">
        <f t="shared" si="7"/>
        <v>158</v>
      </c>
      <c r="P30" s="40">
        <v>242</v>
      </c>
      <c r="Q30" s="36">
        <f t="shared" si="13"/>
        <v>1096</v>
      </c>
      <c r="R30" s="36">
        <f t="shared" si="14"/>
        <v>938</v>
      </c>
      <c r="S30" s="43">
        <f t="shared" si="8"/>
        <v>158</v>
      </c>
    </row>
    <row r="31" spans="1:19" s="1" customFormat="1" ht="21" customHeight="1">
      <c r="A31" s="12">
        <v>11</v>
      </c>
      <c r="B31" s="21" t="s">
        <v>44</v>
      </c>
      <c r="C31" s="22">
        <v>86.2</v>
      </c>
      <c r="D31" s="10">
        <f t="shared" si="9"/>
        <v>950</v>
      </c>
      <c r="E31" s="23">
        <f t="shared" si="10"/>
        <v>838</v>
      </c>
      <c r="F31" s="24">
        <v>18</v>
      </c>
      <c r="G31" s="27">
        <v>31</v>
      </c>
      <c r="H31" s="26">
        <v>133</v>
      </c>
      <c r="I31" s="32"/>
      <c r="J31" s="38"/>
      <c r="K31" s="39">
        <f t="shared" si="11"/>
        <v>225</v>
      </c>
      <c r="L31" s="40">
        <f t="shared" si="12"/>
        <v>431</v>
      </c>
      <c r="M31" s="40">
        <v>-40</v>
      </c>
      <c r="N31" s="45">
        <v>0.5</v>
      </c>
      <c r="O31" s="40">
        <f t="shared" si="7"/>
        <v>112</v>
      </c>
      <c r="P31" s="40">
        <v>167</v>
      </c>
      <c r="Q31" s="36">
        <f t="shared" si="13"/>
        <v>743</v>
      </c>
      <c r="R31" s="36">
        <f t="shared" si="14"/>
        <v>631</v>
      </c>
      <c r="S31" s="43">
        <f t="shared" si="8"/>
        <v>112</v>
      </c>
    </row>
    <row r="32" spans="1:19" s="1" customFormat="1" ht="21" customHeight="1">
      <c r="A32" s="12">
        <v>12</v>
      </c>
      <c r="B32" s="21" t="s">
        <v>45</v>
      </c>
      <c r="C32" s="22">
        <v>27.89</v>
      </c>
      <c r="D32" s="10">
        <f t="shared" si="9"/>
        <v>440</v>
      </c>
      <c r="E32" s="23">
        <f t="shared" si="10"/>
        <v>388</v>
      </c>
      <c r="F32" s="24">
        <v>15</v>
      </c>
      <c r="G32" s="27">
        <v>33</v>
      </c>
      <c r="H32" s="26">
        <v>128</v>
      </c>
      <c r="I32" s="32"/>
      <c r="J32" s="38"/>
      <c r="K32" s="39">
        <f t="shared" si="11"/>
        <v>73</v>
      </c>
      <c r="L32" s="40">
        <f t="shared" si="12"/>
        <v>139</v>
      </c>
      <c r="M32" s="40">
        <v>19</v>
      </c>
      <c r="N32" s="45">
        <v>0.5</v>
      </c>
      <c r="O32" s="40">
        <f t="shared" si="7"/>
        <v>52</v>
      </c>
      <c r="P32" s="40">
        <v>117</v>
      </c>
      <c r="Q32" s="36">
        <f t="shared" si="13"/>
        <v>342</v>
      </c>
      <c r="R32" s="36">
        <f t="shared" si="14"/>
        <v>290</v>
      </c>
      <c r="S32" s="43">
        <f t="shared" si="8"/>
        <v>52</v>
      </c>
    </row>
    <row r="33" spans="1:19" s="1" customFormat="1" ht="21" customHeight="1">
      <c r="A33" s="12">
        <v>13</v>
      </c>
      <c r="B33" s="21" t="s">
        <v>46</v>
      </c>
      <c r="C33" s="22">
        <v>139.8</v>
      </c>
      <c r="D33" s="10">
        <f t="shared" si="9"/>
        <v>1439</v>
      </c>
      <c r="E33" s="23">
        <f t="shared" si="10"/>
        <v>1269</v>
      </c>
      <c r="F33" s="24">
        <v>5</v>
      </c>
      <c r="G33" s="27">
        <v>35</v>
      </c>
      <c r="H33" s="26">
        <v>165</v>
      </c>
      <c r="I33" s="32"/>
      <c r="J33" s="38"/>
      <c r="K33" s="39">
        <f t="shared" si="11"/>
        <v>365</v>
      </c>
      <c r="L33" s="40">
        <f t="shared" si="12"/>
        <v>699</v>
      </c>
      <c r="M33" s="40">
        <v>-91</v>
      </c>
      <c r="N33" s="45">
        <v>0.5</v>
      </c>
      <c r="O33" s="40">
        <f t="shared" si="7"/>
        <v>170</v>
      </c>
      <c r="P33" s="40">
        <v>188</v>
      </c>
      <c r="Q33" s="36">
        <f t="shared" si="13"/>
        <v>1160</v>
      </c>
      <c r="R33" s="36">
        <f t="shared" si="14"/>
        <v>990</v>
      </c>
      <c r="S33" s="43">
        <f t="shared" si="8"/>
        <v>170</v>
      </c>
    </row>
    <row r="34" spans="1:19" s="1" customFormat="1" ht="21" customHeight="1">
      <c r="A34" s="12">
        <v>14</v>
      </c>
      <c r="B34" s="21" t="s">
        <v>47</v>
      </c>
      <c r="C34" s="22">
        <v>143.18</v>
      </c>
      <c r="D34" s="10">
        <f t="shared" si="9"/>
        <v>1473</v>
      </c>
      <c r="E34" s="23">
        <f t="shared" si="10"/>
        <v>1299</v>
      </c>
      <c r="F34" s="24">
        <v>5</v>
      </c>
      <c r="G34" s="27">
        <v>52</v>
      </c>
      <c r="H34" s="26">
        <v>152</v>
      </c>
      <c r="I34" s="32"/>
      <c r="J34" s="38"/>
      <c r="K34" s="39">
        <f t="shared" si="11"/>
        <v>374</v>
      </c>
      <c r="L34" s="40">
        <f t="shared" si="12"/>
        <v>716</v>
      </c>
      <c r="M34" s="40">
        <v>10</v>
      </c>
      <c r="N34" s="45">
        <v>0.5</v>
      </c>
      <c r="O34" s="40">
        <f t="shared" si="7"/>
        <v>174</v>
      </c>
      <c r="P34" s="40">
        <v>201</v>
      </c>
      <c r="Q34" s="36">
        <f t="shared" si="13"/>
        <v>1282</v>
      </c>
      <c r="R34" s="36">
        <f t="shared" si="14"/>
        <v>1108</v>
      </c>
      <c r="S34" s="43">
        <f t="shared" si="8"/>
        <v>174</v>
      </c>
    </row>
    <row r="35" spans="1:19" s="4" customFormat="1" ht="21" customHeight="1">
      <c r="A35" s="12">
        <v>15</v>
      </c>
      <c r="B35" s="21" t="s">
        <v>48</v>
      </c>
      <c r="C35" s="22">
        <v>114.31</v>
      </c>
      <c r="D35" s="10">
        <f t="shared" si="9"/>
        <v>1366</v>
      </c>
      <c r="E35" s="23">
        <f t="shared" si="10"/>
        <v>1204</v>
      </c>
      <c r="F35" s="24">
        <v>5</v>
      </c>
      <c r="G35" s="27">
        <v>111</v>
      </c>
      <c r="H35" s="26">
        <v>218</v>
      </c>
      <c r="I35" s="32"/>
      <c r="J35" s="38"/>
      <c r="K35" s="39">
        <f t="shared" si="11"/>
        <v>298</v>
      </c>
      <c r="L35" s="40">
        <f t="shared" si="12"/>
        <v>572</v>
      </c>
      <c r="M35" s="40">
        <v>0</v>
      </c>
      <c r="N35" s="45">
        <v>0.5</v>
      </c>
      <c r="O35" s="40">
        <f t="shared" si="7"/>
        <v>162</v>
      </c>
      <c r="P35" s="40">
        <v>293</v>
      </c>
      <c r="Q35" s="36">
        <f t="shared" si="13"/>
        <v>1073</v>
      </c>
      <c r="R35" s="36">
        <f t="shared" si="14"/>
        <v>911</v>
      </c>
      <c r="S35" s="43">
        <f t="shared" si="8"/>
        <v>162</v>
      </c>
    </row>
    <row r="36" spans="1:19" s="1" customFormat="1" ht="21" customHeight="1">
      <c r="A36" s="12">
        <v>16</v>
      </c>
      <c r="B36" s="21" t="s">
        <v>49</v>
      </c>
      <c r="C36" s="22">
        <v>60.27</v>
      </c>
      <c r="D36" s="10">
        <f t="shared" si="9"/>
        <v>810</v>
      </c>
      <c r="E36" s="23">
        <f t="shared" si="10"/>
        <v>714</v>
      </c>
      <c r="F36" s="24">
        <v>15</v>
      </c>
      <c r="G36" s="27">
        <v>53</v>
      </c>
      <c r="H36" s="26">
        <v>188</v>
      </c>
      <c r="I36" s="32"/>
      <c r="J36" s="38"/>
      <c r="K36" s="39">
        <f t="shared" si="11"/>
        <v>157</v>
      </c>
      <c r="L36" s="40">
        <f t="shared" si="12"/>
        <v>301</v>
      </c>
      <c r="M36" s="40">
        <v>30</v>
      </c>
      <c r="N36" s="45">
        <v>0.5</v>
      </c>
      <c r="O36" s="40">
        <f t="shared" si="7"/>
        <v>96</v>
      </c>
      <c r="P36" s="40">
        <v>178</v>
      </c>
      <c r="Q36" s="36">
        <f t="shared" si="13"/>
        <v>662</v>
      </c>
      <c r="R36" s="36">
        <f t="shared" si="14"/>
        <v>566</v>
      </c>
      <c r="S36" s="43">
        <f t="shared" si="8"/>
        <v>96</v>
      </c>
    </row>
    <row r="37" spans="1:19" s="1" customFormat="1" ht="21" customHeight="1">
      <c r="A37" s="12">
        <v>17</v>
      </c>
      <c r="B37" s="21" t="s">
        <v>50</v>
      </c>
      <c r="C37" s="22">
        <v>82.58</v>
      </c>
      <c r="D37" s="10">
        <f t="shared" si="9"/>
        <v>968</v>
      </c>
      <c r="E37" s="23">
        <f t="shared" si="10"/>
        <v>853</v>
      </c>
      <c r="F37" s="24">
        <v>15</v>
      </c>
      <c r="G37" s="27">
        <v>61</v>
      </c>
      <c r="H37" s="26">
        <v>149</v>
      </c>
      <c r="I37" s="32"/>
      <c r="J37" s="38"/>
      <c r="K37" s="39">
        <f t="shared" si="11"/>
        <v>215</v>
      </c>
      <c r="L37" s="40">
        <f t="shared" si="12"/>
        <v>413</v>
      </c>
      <c r="M37" s="40">
        <v>6</v>
      </c>
      <c r="N37" s="45">
        <v>0.5</v>
      </c>
      <c r="O37" s="40">
        <f t="shared" si="7"/>
        <v>115</v>
      </c>
      <c r="P37" s="40">
        <v>193</v>
      </c>
      <c r="Q37" s="36">
        <f t="shared" si="13"/>
        <v>781</v>
      </c>
      <c r="R37" s="36">
        <f t="shared" si="14"/>
        <v>666</v>
      </c>
      <c r="S37" s="43">
        <f t="shared" si="8"/>
        <v>115</v>
      </c>
    </row>
    <row r="38" spans="1:19" s="1" customFormat="1" ht="21" customHeight="1">
      <c r="A38" s="12">
        <v>18</v>
      </c>
      <c r="B38" s="21" t="s">
        <v>51</v>
      </c>
      <c r="C38" s="22">
        <v>72.59</v>
      </c>
      <c r="D38" s="10">
        <f t="shared" si="9"/>
        <v>828</v>
      </c>
      <c r="E38" s="23">
        <f t="shared" si="10"/>
        <v>730</v>
      </c>
      <c r="F38" s="24">
        <v>5</v>
      </c>
      <c r="G38" s="25">
        <v>18</v>
      </c>
      <c r="H38" s="26">
        <v>155</v>
      </c>
      <c r="I38" s="32"/>
      <c r="J38" s="38"/>
      <c r="K38" s="39">
        <f t="shared" si="11"/>
        <v>189</v>
      </c>
      <c r="L38" s="40">
        <f t="shared" si="12"/>
        <v>363</v>
      </c>
      <c r="M38" s="40">
        <v>40</v>
      </c>
      <c r="N38" s="45">
        <v>0.5</v>
      </c>
      <c r="O38" s="40">
        <f t="shared" si="7"/>
        <v>98</v>
      </c>
      <c r="P38" s="40">
        <v>130</v>
      </c>
      <c r="Q38" s="36">
        <f t="shared" si="13"/>
        <v>738</v>
      </c>
      <c r="R38" s="36">
        <f t="shared" si="14"/>
        <v>640</v>
      </c>
      <c r="S38" s="43">
        <f t="shared" si="8"/>
        <v>98</v>
      </c>
    </row>
    <row r="39" spans="1:19" s="1" customFormat="1" ht="21" customHeight="1">
      <c r="A39" s="12">
        <v>19</v>
      </c>
      <c r="B39" s="21" t="s">
        <v>52</v>
      </c>
      <c r="C39" s="22">
        <v>72.62</v>
      </c>
      <c r="D39" s="10">
        <f t="shared" si="9"/>
        <v>853</v>
      </c>
      <c r="E39" s="23">
        <f t="shared" si="10"/>
        <v>752</v>
      </c>
      <c r="F39" s="24">
        <v>5</v>
      </c>
      <c r="G39" s="27">
        <v>43</v>
      </c>
      <c r="H39" s="26">
        <v>151</v>
      </c>
      <c r="I39" s="32"/>
      <c r="J39" s="38"/>
      <c r="K39" s="39">
        <f t="shared" si="11"/>
        <v>190</v>
      </c>
      <c r="L39" s="40">
        <f t="shared" si="12"/>
        <v>363</v>
      </c>
      <c r="M39" s="40">
        <v>50</v>
      </c>
      <c r="N39" s="45">
        <v>0.5</v>
      </c>
      <c r="O39" s="40">
        <f t="shared" si="7"/>
        <v>101</v>
      </c>
      <c r="P39" s="40">
        <v>153</v>
      </c>
      <c r="Q39" s="36">
        <f t="shared" si="13"/>
        <v>750</v>
      </c>
      <c r="R39" s="36">
        <f t="shared" si="14"/>
        <v>649</v>
      </c>
      <c r="S39" s="43">
        <f t="shared" si="8"/>
        <v>101</v>
      </c>
    </row>
    <row r="40" spans="1:19" s="1" customFormat="1" ht="21" customHeight="1">
      <c r="A40" s="12">
        <v>20</v>
      </c>
      <c r="B40" s="21" t="s">
        <v>53</v>
      </c>
      <c r="C40" s="22">
        <v>78.9</v>
      </c>
      <c r="D40" s="10">
        <f t="shared" si="9"/>
        <v>963</v>
      </c>
      <c r="E40" s="23">
        <f t="shared" si="10"/>
        <v>849</v>
      </c>
      <c r="F40" s="24">
        <v>5</v>
      </c>
      <c r="G40" s="27">
        <v>40</v>
      </c>
      <c r="H40" s="26">
        <v>203</v>
      </c>
      <c r="I40" s="32"/>
      <c r="J40" s="38"/>
      <c r="K40" s="39">
        <f t="shared" si="11"/>
        <v>206</v>
      </c>
      <c r="L40" s="40">
        <f t="shared" si="12"/>
        <v>395</v>
      </c>
      <c r="M40" s="40">
        <v>-24</v>
      </c>
      <c r="N40" s="45">
        <v>0.5</v>
      </c>
      <c r="O40" s="40">
        <f t="shared" si="7"/>
        <v>114</v>
      </c>
      <c r="P40" s="40">
        <v>208</v>
      </c>
      <c r="Q40" s="36">
        <f t="shared" si="13"/>
        <v>731</v>
      </c>
      <c r="R40" s="36">
        <f t="shared" si="14"/>
        <v>617</v>
      </c>
      <c r="S40" s="43">
        <f t="shared" si="8"/>
        <v>114</v>
      </c>
    </row>
    <row r="41" spans="1:19" s="1" customFormat="1" ht="21" customHeight="1">
      <c r="A41" s="12">
        <v>21</v>
      </c>
      <c r="B41" s="21" t="s">
        <v>54</v>
      </c>
      <c r="C41" s="22">
        <v>72.03</v>
      </c>
      <c r="D41" s="10">
        <f t="shared" si="9"/>
        <v>851</v>
      </c>
      <c r="E41" s="23">
        <f t="shared" si="10"/>
        <v>750</v>
      </c>
      <c r="F41" s="24">
        <v>5</v>
      </c>
      <c r="G41" s="27">
        <v>54</v>
      </c>
      <c r="H41" s="26">
        <v>143</v>
      </c>
      <c r="I41" s="32"/>
      <c r="J41" s="38"/>
      <c r="K41" s="39">
        <f t="shared" si="11"/>
        <v>188</v>
      </c>
      <c r="L41" s="40">
        <f t="shared" si="12"/>
        <v>360</v>
      </c>
      <c r="M41" s="40">
        <v>27</v>
      </c>
      <c r="N41" s="45">
        <v>0.5</v>
      </c>
      <c r="O41" s="40">
        <f t="shared" si="7"/>
        <v>101</v>
      </c>
      <c r="P41" s="40">
        <v>201</v>
      </c>
      <c r="Q41" s="36">
        <f t="shared" si="13"/>
        <v>677</v>
      </c>
      <c r="R41" s="36">
        <f t="shared" si="14"/>
        <v>576</v>
      </c>
      <c r="S41" s="43">
        <f t="shared" si="8"/>
        <v>101</v>
      </c>
    </row>
    <row r="42" spans="1:19" s="1" customFormat="1" ht="21" customHeight="1">
      <c r="A42" s="12">
        <v>22</v>
      </c>
      <c r="B42" s="21" t="s">
        <v>55</v>
      </c>
      <c r="C42" s="22">
        <v>75.5</v>
      </c>
      <c r="D42" s="10">
        <f t="shared" si="9"/>
        <v>853</v>
      </c>
      <c r="E42" s="23">
        <f t="shared" si="10"/>
        <v>752</v>
      </c>
      <c r="F42" s="24">
        <v>5</v>
      </c>
      <c r="G42" s="27">
        <v>33</v>
      </c>
      <c r="H42" s="26">
        <v>139</v>
      </c>
      <c r="I42" s="32"/>
      <c r="J42" s="38"/>
      <c r="K42" s="39">
        <f t="shared" si="11"/>
        <v>197</v>
      </c>
      <c r="L42" s="40">
        <f t="shared" si="12"/>
        <v>378</v>
      </c>
      <c r="M42" s="40">
        <v>-30</v>
      </c>
      <c r="N42" s="45">
        <v>0.5</v>
      </c>
      <c r="O42" s="40">
        <f t="shared" si="7"/>
        <v>101</v>
      </c>
      <c r="P42" s="40">
        <v>198</v>
      </c>
      <c r="Q42" s="36">
        <f t="shared" si="13"/>
        <v>625</v>
      </c>
      <c r="R42" s="36">
        <f t="shared" si="14"/>
        <v>524</v>
      </c>
      <c r="S42" s="43">
        <f t="shared" si="8"/>
        <v>101</v>
      </c>
    </row>
    <row r="43" spans="1:19" s="1" customFormat="1" ht="21" customHeight="1">
      <c r="A43" s="12">
        <v>23</v>
      </c>
      <c r="B43" s="21" t="s">
        <v>56</v>
      </c>
      <c r="C43" s="22">
        <v>165.01</v>
      </c>
      <c r="D43" s="10">
        <f t="shared" si="9"/>
        <v>1983</v>
      </c>
      <c r="E43" s="23">
        <f t="shared" si="10"/>
        <v>1632</v>
      </c>
      <c r="F43" s="24">
        <v>23</v>
      </c>
      <c r="G43" s="27">
        <v>82</v>
      </c>
      <c r="H43" s="26">
        <v>271</v>
      </c>
      <c r="I43" s="32"/>
      <c r="J43" s="38"/>
      <c r="K43" s="39">
        <f t="shared" si="11"/>
        <v>431</v>
      </c>
      <c r="L43" s="40">
        <f t="shared" si="12"/>
        <v>825</v>
      </c>
      <c r="M43" s="40">
        <v>-22</v>
      </c>
      <c r="N43" s="45">
        <v>0.8</v>
      </c>
      <c r="O43" s="40">
        <f t="shared" si="7"/>
        <v>351</v>
      </c>
      <c r="P43" s="40">
        <v>278</v>
      </c>
      <c r="Q43" s="36">
        <f t="shared" si="13"/>
        <v>1683</v>
      </c>
      <c r="R43" s="36">
        <f t="shared" si="14"/>
        <v>1332</v>
      </c>
      <c r="S43" s="43">
        <f t="shared" si="8"/>
        <v>351</v>
      </c>
    </row>
    <row r="44" spans="1:19" s="1" customFormat="1" ht="21" customHeight="1">
      <c r="A44" s="12">
        <v>24</v>
      </c>
      <c r="B44" s="21" t="s">
        <v>57</v>
      </c>
      <c r="C44" s="22">
        <v>65.8</v>
      </c>
      <c r="D44" s="10">
        <f t="shared" si="9"/>
        <v>869</v>
      </c>
      <c r="E44" s="23">
        <f t="shared" si="10"/>
        <v>715</v>
      </c>
      <c r="F44" s="24">
        <v>26</v>
      </c>
      <c r="G44" s="27">
        <v>36</v>
      </c>
      <c r="H44" s="26">
        <v>152</v>
      </c>
      <c r="I44" s="32"/>
      <c r="J44" s="38"/>
      <c r="K44" s="39">
        <f t="shared" si="11"/>
        <v>172</v>
      </c>
      <c r="L44" s="40">
        <f t="shared" si="12"/>
        <v>329</v>
      </c>
      <c r="M44" s="40">
        <v>28</v>
      </c>
      <c r="N44" s="45">
        <v>0.8</v>
      </c>
      <c r="O44" s="40">
        <f t="shared" si="7"/>
        <v>154</v>
      </c>
      <c r="P44" s="40">
        <v>153</v>
      </c>
      <c r="Q44" s="36">
        <f t="shared" si="13"/>
        <v>744</v>
      </c>
      <c r="R44" s="36">
        <f t="shared" si="14"/>
        <v>590</v>
      </c>
      <c r="S44" s="43">
        <f t="shared" si="8"/>
        <v>154</v>
      </c>
    </row>
    <row r="45" spans="1:19" s="1" customFormat="1" ht="21" customHeight="1">
      <c r="A45" s="12">
        <v>25</v>
      </c>
      <c r="B45" s="21" t="s">
        <v>58</v>
      </c>
      <c r="C45" s="22">
        <v>18.55</v>
      </c>
      <c r="D45" s="10">
        <f t="shared" si="9"/>
        <v>583</v>
      </c>
      <c r="E45" s="23">
        <f t="shared" si="10"/>
        <v>480</v>
      </c>
      <c r="F45" s="24">
        <v>5</v>
      </c>
      <c r="G45" s="27">
        <v>202</v>
      </c>
      <c r="H45" s="26">
        <v>132</v>
      </c>
      <c r="I45" s="32"/>
      <c r="J45" s="38"/>
      <c r="K45" s="39">
        <f t="shared" si="11"/>
        <v>48</v>
      </c>
      <c r="L45" s="40">
        <f t="shared" si="12"/>
        <v>93</v>
      </c>
      <c r="M45" s="40">
        <v>13</v>
      </c>
      <c r="N45" s="45">
        <v>0.8</v>
      </c>
      <c r="O45" s="40">
        <f t="shared" si="7"/>
        <v>103</v>
      </c>
      <c r="P45" s="40">
        <v>139</v>
      </c>
      <c r="Q45" s="36">
        <f t="shared" si="13"/>
        <v>457</v>
      </c>
      <c r="R45" s="36">
        <f t="shared" si="14"/>
        <v>354</v>
      </c>
      <c r="S45" s="43">
        <f t="shared" si="8"/>
        <v>103</v>
      </c>
    </row>
    <row r="46" spans="1:19" s="1" customFormat="1" ht="21" customHeight="1">
      <c r="A46" s="12">
        <v>26</v>
      </c>
      <c r="B46" s="21" t="s">
        <v>59</v>
      </c>
      <c r="C46" s="22">
        <v>59.27</v>
      </c>
      <c r="D46" s="10">
        <f t="shared" si="9"/>
        <v>779</v>
      </c>
      <c r="E46" s="23">
        <f t="shared" si="10"/>
        <v>641</v>
      </c>
      <c r="F46" s="24">
        <v>29</v>
      </c>
      <c r="G46" s="27">
        <v>8</v>
      </c>
      <c r="H46" s="26">
        <v>153</v>
      </c>
      <c r="I46" s="32"/>
      <c r="J46" s="38"/>
      <c r="K46" s="39">
        <f t="shared" si="11"/>
        <v>155</v>
      </c>
      <c r="L46" s="40">
        <f t="shared" si="12"/>
        <v>296</v>
      </c>
      <c r="M46" s="40">
        <v>-12</v>
      </c>
      <c r="N46" s="45">
        <v>0.8</v>
      </c>
      <c r="O46" s="40">
        <f t="shared" si="7"/>
        <v>138</v>
      </c>
      <c r="P46" s="40">
        <v>138</v>
      </c>
      <c r="Q46" s="36">
        <f t="shared" si="13"/>
        <v>629</v>
      </c>
      <c r="R46" s="36">
        <f t="shared" si="14"/>
        <v>491</v>
      </c>
      <c r="S46" s="43">
        <f t="shared" si="8"/>
        <v>138</v>
      </c>
    </row>
    <row r="47" spans="1:19" s="1" customFormat="1" ht="21" customHeight="1">
      <c r="A47" s="12">
        <v>27</v>
      </c>
      <c r="B47" s="21" t="s">
        <v>60</v>
      </c>
      <c r="C47" s="22">
        <v>72</v>
      </c>
      <c r="D47" s="10">
        <f t="shared" si="9"/>
        <v>894</v>
      </c>
      <c r="E47" s="23">
        <f t="shared" si="10"/>
        <v>736</v>
      </c>
      <c r="F47" s="24">
        <v>23</v>
      </c>
      <c r="G47" s="27">
        <v>24</v>
      </c>
      <c r="H47" s="26">
        <v>141</v>
      </c>
      <c r="I47" s="32"/>
      <c r="J47" s="38"/>
      <c r="K47" s="39">
        <f t="shared" si="11"/>
        <v>188</v>
      </c>
      <c r="L47" s="40">
        <f t="shared" si="12"/>
        <v>360</v>
      </c>
      <c r="M47" s="40">
        <v>-5</v>
      </c>
      <c r="N47" s="45">
        <v>0.8</v>
      </c>
      <c r="O47" s="40">
        <f t="shared" si="7"/>
        <v>158</v>
      </c>
      <c r="P47" s="40">
        <v>160</v>
      </c>
      <c r="Q47" s="36">
        <f t="shared" si="13"/>
        <v>729</v>
      </c>
      <c r="R47" s="36">
        <f t="shared" si="14"/>
        <v>571</v>
      </c>
      <c r="S47" s="43">
        <f t="shared" si="8"/>
        <v>158</v>
      </c>
    </row>
    <row r="48" spans="1:19" s="1" customFormat="1" ht="21" customHeight="1">
      <c r="A48" s="12">
        <v>28</v>
      </c>
      <c r="B48" s="21" t="s">
        <v>61</v>
      </c>
      <c r="C48" s="22">
        <v>75.39</v>
      </c>
      <c r="D48" s="10">
        <f t="shared" si="9"/>
        <v>928</v>
      </c>
      <c r="E48" s="23">
        <f t="shared" si="10"/>
        <v>764</v>
      </c>
      <c r="F48" s="24">
        <v>15</v>
      </c>
      <c r="G48" s="27">
        <v>39</v>
      </c>
      <c r="H48" s="26">
        <v>136</v>
      </c>
      <c r="I48" s="32"/>
      <c r="J48" s="38"/>
      <c r="K48" s="39">
        <f t="shared" si="11"/>
        <v>197</v>
      </c>
      <c r="L48" s="40">
        <f t="shared" si="12"/>
        <v>377</v>
      </c>
      <c r="M48" s="40">
        <v>-13</v>
      </c>
      <c r="N48" s="45">
        <v>0.8</v>
      </c>
      <c r="O48" s="40">
        <f t="shared" si="7"/>
        <v>164</v>
      </c>
      <c r="P48" s="40">
        <v>140</v>
      </c>
      <c r="Q48" s="36">
        <f t="shared" si="13"/>
        <v>775</v>
      </c>
      <c r="R48" s="36">
        <f t="shared" si="14"/>
        <v>611</v>
      </c>
      <c r="S48" s="43">
        <f t="shared" si="8"/>
        <v>164</v>
      </c>
    </row>
    <row r="49" spans="1:19" s="1" customFormat="1" ht="21" customHeight="1">
      <c r="A49" s="12">
        <v>29</v>
      </c>
      <c r="B49" s="21" t="s">
        <v>62</v>
      </c>
      <c r="C49" s="22">
        <v>118.15</v>
      </c>
      <c r="D49" s="10">
        <f t="shared" si="9"/>
        <v>1486</v>
      </c>
      <c r="E49" s="23">
        <f t="shared" si="10"/>
        <v>1223</v>
      </c>
      <c r="F49" s="24">
        <v>15</v>
      </c>
      <c r="G49" s="27">
        <v>109</v>
      </c>
      <c r="H49" s="26">
        <v>200</v>
      </c>
      <c r="I49" s="32"/>
      <c r="J49" s="38"/>
      <c r="K49" s="39">
        <f t="shared" si="11"/>
        <v>308</v>
      </c>
      <c r="L49" s="40">
        <f t="shared" si="12"/>
        <v>591</v>
      </c>
      <c r="M49" s="40">
        <v>-16</v>
      </c>
      <c r="N49" s="45">
        <v>0.8</v>
      </c>
      <c r="O49" s="40">
        <f t="shared" si="7"/>
        <v>263</v>
      </c>
      <c r="P49" s="40">
        <v>232</v>
      </c>
      <c r="Q49" s="36">
        <f t="shared" si="13"/>
        <v>1238</v>
      </c>
      <c r="R49" s="36">
        <f t="shared" si="14"/>
        <v>975</v>
      </c>
      <c r="S49" s="43">
        <f t="shared" si="8"/>
        <v>263</v>
      </c>
    </row>
    <row r="50" spans="1:19" s="1" customFormat="1" ht="21" customHeight="1">
      <c r="A50" s="12">
        <v>30</v>
      </c>
      <c r="B50" s="21" t="s">
        <v>63</v>
      </c>
      <c r="C50" s="22">
        <v>92.66</v>
      </c>
      <c r="D50" s="10">
        <f t="shared" si="9"/>
        <v>1150</v>
      </c>
      <c r="E50" s="23">
        <f t="shared" si="10"/>
        <v>947</v>
      </c>
      <c r="F50" s="24">
        <v>17</v>
      </c>
      <c r="G50" s="27">
        <v>48</v>
      </c>
      <c r="H50" s="26">
        <v>177</v>
      </c>
      <c r="I50" s="32"/>
      <c r="J50" s="38"/>
      <c r="K50" s="39">
        <f t="shared" si="11"/>
        <v>242</v>
      </c>
      <c r="L50" s="40">
        <f t="shared" si="12"/>
        <v>463</v>
      </c>
      <c r="M50" s="40">
        <v>-2</v>
      </c>
      <c r="N50" s="45">
        <v>0.8</v>
      </c>
      <c r="O50" s="40">
        <f t="shared" si="7"/>
        <v>203</v>
      </c>
      <c r="P50" s="40">
        <v>218</v>
      </c>
      <c r="Q50" s="36">
        <f t="shared" si="13"/>
        <v>930</v>
      </c>
      <c r="R50" s="36">
        <f t="shared" si="14"/>
        <v>727</v>
      </c>
      <c r="S50" s="43">
        <f t="shared" si="8"/>
        <v>203</v>
      </c>
    </row>
    <row r="51" spans="1:19" s="1" customFormat="1" ht="21" customHeight="1">
      <c r="A51" s="12">
        <v>31</v>
      </c>
      <c r="B51" s="21" t="s">
        <v>64</v>
      </c>
      <c r="C51" s="22">
        <v>73.98</v>
      </c>
      <c r="D51" s="10">
        <f t="shared" si="9"/>
        <v>1143</v>
      </c>
      <c r="E51" s="23">
        <f t="shared" si="10"/>
        <v>941</v>
      </c>
      <c r="F51" s="24">
        <v>33</v>
      </c>
      <c r="G51" s="27">
        <v>173</v>
      </c>
      <c r="H51" s="26">
        <v>172</v>
      </c>
      <c r="I51" s="32"/>
      <c r="J51" s="38"/>
      <c r="K51" s="39">
        <f t="shared" si="11"/>
        <v>193</v>
      </c>
      <c r="L51" s="40">
        <f t="shared" si="12"/>
        <v>370</v>
      </c>
      <c r="M51" s="40">
        <v>20</v>
      </c>
      <c r="N51" s="45">
        <v>0.8</v>
      </c>
      <c r="O51" s="40">
        <f t="shared" si="7"/>
        <v>202</v>
      </c>
      <c r="P51" s="40">
        <v>248</v>
      </c>
      <c r="Q51" s="36">
        <f t="shared" si="13"/>
        <v>915</v>
      </c>
      <c r="R51" s="36">
        <f t="shared" si="14"/>
        <v>713</v>
      </c>
      <c r="S51" s="43">
        <f t="shared" si="8"/>
        <v>202</v>
      </c>
    </row>
    <row r="52" spans="1:19" s="1" customFormat="1" ht="21" customHeight="1">
      <c r="A52" s="12">
        <v>32</v>
      </c>
      <c r="B52" s="21" t="s">
        <v>65</v>
      </c>
      <c r="C52" s="22">
        <v>44.53</v>
      </c>
      <c r="D52" s="10">
        <f t="shared" si="9"/>
        <v>698</v>
      </c>
      <c r="E52" s="23">
        <f t="shared" si="10"/>
        <v>575</v>
      </c>
      <c r="F52" s="24">
        <v>50</v>
      </c>
      <c r="G52" s="27">
        <v>35</v>
      </c>
      <c r="H52" s="26">
        <v>151</v>
      </c>
      <c r="I52" s="32"/>
      <c r="J52" s="38"/>
      <c r="K52" s="39">
        <f t="shared" si="11"/>
        <v>116</v>
      </c>
      <c r="L52" s="40">
        <f t="shared" si="12"/>
        <v>223</v>
      </c>
      <c r="M52" s="40">
        <v>20</v>
      </c>
      <c r="N52" s="45">
        <v>0.8</v>
      </c>
      <c r="O52" s="40">
        <f t="shared" si="7"/>
        <v>123</v>
      </c>
      <c r="P52" s="40">
        <v>160</v>
      </c>
      <c r="Q52" s="36">
        <f t="shared" si="13"/>
        <v>558</v>
      </c>
      <c r="R52" s="36">
        <f t="shared" si="14"/>
        <v>435</v>
      </c>
      <c r="S52" s="43">
        <f t="shared" si="8"/>
        <v>123</v>
      </c>
    </row>
    <row r="53" spans="1:19" s="1" customFormat="1" ht="21" customHeight="1">
      <c r="A53" s="12">
        <v>33</v>
      </c>
      <c r="B53" s="21" t="s">
        <v>66</v>
      </c>
      <c r="C53" s="22">
        <v>38.49</v>
      </c>
      <c r="D53" s="10">
        <f t="shared" si="9"/>
        <v>610</v>
      </c>
      <c r="E53" s="23">
        <f t="shared" si="10"/>
        <v>502</v>
      </c>
      <c r="F53" s="24">
        <v>20</v>
      </c>
      <c r="G53" s="27">
        <v>42</v>
      </c>
      <c r="H53" s="26">
        <v>148</v>
      </c>
      <c r="I53" s="32"/>
      <c r="J53" s="38"/>
      <c r="K53" s="39">
        <f t="shared" si="11"/>
        <v>100</v>
      </c>
      <c r="L53" s="40">
        <f t="shared" si="12"/>
        <v>192</v>
      </c>
      <c r="M53" s="40">
        <v>-36</v>
      </c>
      <c r="N53" s="45">
        <v>0.8</v>
      </c>
      <c r="O53" s="40">
        <f t="shared" si="7"/>
        <v>108</v>
      </c>
      <c r="P53" s="40">
        <v>124</v>
      </c>
      <c r="Q53" s="36">
        <f t="shared" si="13"/>
        <v>450</v>
      </c>
      <c r="R53" s="36">
        <f t="shared" si="14"/>
        <v>342</v>
      </c>
      <c r="S53" s="43">
        <f t="shared" si="8"/>
        <v>108</v>
      </c>
    </row>
    <row r="54" spans="1:19" s="1" customFormat="1" ht="21" customHeight="1">
      <c r="A54" s="12">
        <v>34</v>
      </c>
      <c r="B54" s="21" t="s">
        <v>67</v>
      </c>
      <c r="C54" s="22">
        <v>48.59</v>
      </c>
      <c r="D54" s="10">
        <f t="shared" si="9"/>
        <v>808</v>
      </c>
      <c r="E54" s="23">
        <f t="shared" si="10"/>
        <v>665</v>
      </c>
      <c r="F54" s="24">
        <v>26</v>
      </c>
      <c r="G54" s="27">
        <v>54</v>
      </c>
      <c r="H54" s="26">
        <v>215</v>
      </c>
      <c r="I54" s="32"/>
      <c r="J54" s="38"/>
      <c r="K54" s="39">
        <f t="shared" si="11"/>
        <v>127</v>
      </c>
      <c r="L54" s="40">
        <f t="shared" si="12"/>
        <v>243</v>
      </c>
      <c r="M54" s="40">
        <v>-29</v>
      </c>
      <c r="N54" s="45">
        <v>0.8</v>
      </c>
      <c r="O54" s="40">
        <f t="shared" si="7"/>
        <v>143</v>
      </c>
      <c r="P54" s="40">
        <v>172</v>
      </c>
      <c r="Q54" s="36">
        <f t="shared" si="13"/>
        <v>607</v>
      </c>
      <c r="R54" s="36">
        <f t="shared" si="14"/>
        <v>464</v>
      </c>
      <c r="S54" s="43">
        <f t="shared" si="8"/>
        <v>143</v>
      </c>
    </row>
    <row r="55" spans="1:19" s="1" customFormat="1" ht="21" customHeight="1">
      <c r="A55" s="12">
        <v>35</v>
      </c>
      <c r="B55" s="21" t="s">
        <v>68</v>
      </c>
      <c r="C55" s="22">
        <v>35.52</v>
      </c>
      <c r="D55" s="10">
        <f t="shared" si="9"/>
        <v>587</v>
      </c>
      <c r="E55" s="23">
        <f t="shared" si="10"/>
        <v>483</v>
      </c>
      <c r="F55" s="24">
        <v>15</v>
      </c>
      <c r="G55" s="27">
        <v>36</v>
      </c>
      <c r="H55" s="26">
        <v>161</v>
      </c>
      <c r="I55" s="32"/>
      <c r="J55" s="38"/>
      <c r="K55" s="39">
        <f t="shared" si="11"/>
        <v>93</v>
      </c>
      <c r="L55" s="40">
        <f t="shared" si="12"/>
        <v>178</v>
      </c>
      <c r="M55" s="40">
        <v>16</v>
      </c>
      <c r="N55" s="45">
        <v>0.8</v>
      </c>
      <c r="O55" s="40">
        <f t="shared" si="7"/>
        <v>104</v>
      </c>
      <c r="P55" s="40">
        <v>124</v>
      </c>
      <c r="Q55" s="36">
        <f t="shared" si="13"/>
        <v>479</v>
      </c>
      <c r="R55" s="36">
        <f t="shared" si="14"/>
        <v>375</v>
      </c>
      <c r="S55" s="43">
        <f t="shared" si="8"/>
        <v>104</v>
      </c>
    </row>
    <row r="56" spans="1:19" s="1" customFormat="1" ht="21" customHeight="1">
      <c r="A56" s="12">
        <v>36</v>
      </c>
      <c r="B56" s="21" t="s">
        <v>69</v>
      </c>
      <c r="C56" s="22">
        <v>37.9</v>
      </c>
      <c r="D56" s="10">
        <f t="shared" si="9"/>
        <v>573</v>
      </c>
      <c r="E56" s="23">
        <f t="shared" si="10"/>
        <v>472</v>
      </c>
      <c r="F56" s="24">
        <v>33</v>
      </c>
      <c r="G56" s="27">
        <v>8</v>
      </c>
      <c r="H56" s="26">
        <v>142</v>
      </c>
      <c r="I56" s="32"/>
      <c r="J56" s="38"/>
      <c r="K56" s="39">
        <f t="shared" si="11"/>
        <v>99</v>
      </c>
      <c r="L56" s="40">
        <f t="shared" si="12"/>
        <v>190</v>
      </c>
      <c r="M56" s="40">
        <v>65</v>
      </c>
      <c r="N56" s="45">
        <v>0.8</v>
      </c>
      <c r="O56" s="40">
        <f t="shared" si="7"/>
        <v>101</v>
      </c>
      <c r="P56" s="40">
        <v>128</v>
      </c>
      <c r="Q56" s="36">
        <f t="shared" si="13"/>
        <v>510</v>
      </c>
      <c r="R56" s="36">
        <f t="shared" si="14"/>
        <v>409</v>
      </c>
      <c r="S56" s="43">
        <f t="shared" si="8"/>
        <v>101</v>
      </c>
    </row>
    <row r="57" spans="1:19" s="1" customFormat="1" ht="21" customHeight="1">
      <c r="A57" s="12">
        <v>37</v>
      </c>
      <c r="B57" s="21" t="s">
        <v>70</v>
      </c>
      <c r="C57" s="22">
        <v>47.85</v>
      </c>
      <c r="D57" s="10">
        <f t="shared" si="9"/>
        <v>695</v>
      </c>
      <c r="E57" s="23">
        <f t="shared" si="10"/>
        <v>572</v>
      </c>
      <c r="F57" s="24">
        <v>36</v>
      </c>
      <c r="G57" s="27">
        <v>21</v>
      </c>
      <c r="H57" s="26">
        <v>151</v>
      </c>
      <c r="I57" s="32"/>
      <c r="J57" s="38"/>
      <c r="K57" s="39">
        <f t="shared" si="11"/>
        <v>125</v>
      </c>
      <c r="L57" s="40">
        <f t="shared" si="12"/>
        <v>239</v>
      </c>
      <c r="M57" s="40">
        <v>17</v>
      </c>
      <c r="N57" s="45">
        <v>0.8</v>
      </c>
      <c r="O57" s="40">
        <f t="shared" si="7"/>
        <v>123</v>
      </c>
      <c r="P57" s="40">
        <v>142</v>
      </c>
      <c r="Q57" s="36">
        <f t="shared" si="13"/>
        <v>570</v>
      </c>
      <c r="R57" s="36">
        <f t="shared" si="14"/>
        <v>447</v>
      </c>
      <c r="S57" s="43">
        <f t="shared" si="8"/>
        <v>123</v>
      </c>
    </row>
    <row r="58" spans="1:19" s="1" customFormat="1" ht="21" customHeight="1">
      <c r="A58" s="12">
        <v>38</v>
      </c>
      <c r="B58" s="21" t="s">
        <v>71</v>
      </c>
      <c r="C58" s="22">
        <v>54.65</v>
      </c>
      <c r="D58" s="10">
        <f t="shared" si="9"/>
        <v>716</v>
      </c>
      <c r="E58" s="23">
        <f t="shared" si="10"/>
        <v>589</v>
      </c>
      <c r="F58" s="24">
        <v>5</v>
      </c>
      <c r="G58" s="27">
        <v>6</v>
      </c>
      <c r="H58" s="26">
        <v>162</v>
      </c>
      <c r="I58" s="32"/>
      <c r="J58" s="38"/>
      <c r="K58" s="39">
        <f t="shared" si="11"/>
        <v>143</v>
      </c>
      <c r="L58" s="40">
        <f t="shared" si="12"/>
        <v>273</v>
      </c>
      <c r="M58" s="40">
        <v>-77</v>
      </c>
      <c r="N58" s="45">
        <v>0.8</v>
      </c>
      <c r="O58" s="40">
        <f t="shared" si="7"/>
        <v>127</v>
      </c>
      <c r="P58" s="40">
        <v>114</v>
      </c>
      <c r="Q58" s="36">
        <f t="shared" si="13"/>
        <v>525</v>
      </c>
      <c r="R58" s="36">
        <f t="shared" si="14"/>
        <v>398</v>
      </c>
      <c r="S58" s="43">
        <f t="shared" si="8"/>
        <v>127</v>
      </c>
    </row>
    <row r="59" spans="1:19" ht="21" customHeight="1">
      <c r="A59" s="12">
        <v>39</v>
      </c>
      <c r="B59" s="21" t="s">
        <v>72</v>
      </c>
      <c r="C59" s="22">
        <v>48.69</v>
      </c>
      <c r="D59" s="10">
        <f t="shared" si="9"/>
        <v>658</v>
      </c>
      <c r="E59" s="23">
        <f t="shared" si="10"/>
        <v>542</v>
      </c>
      <c r="F59" s="24">
        <v>15</v>
      </c>
      <c r="G59" s="27">
        <v>18</v>
      </c>
      <c r="H59" s="26">
        <v>139</v>
      </c>
      <c r="I59" s="32"/>
      <c r="J59" s="38"/>
      <c r="K59" s="39">
        <f t="shared" si="11"/>
        <v>127</v>
      </c>
      <c r="L59" s="40">
        <f t="shared" si="12"/>
        <v>243</v>
      </c>
      <c r="M59" s="40">
        <v>33</v>
      </c>
      <c r="N59" s="45">
        <v>0.8</v>
      </c>
      <c r="O59" s="40">
        <f t="shared" si="7"/>
        <v>116</v>
      </c>
      <c r="P59" s="40">
        <v>117</v>
      </c>
      <c r="Q59" s="36">
        <f t="shared" si="13"/>
        <v>574</v>
      </c>
      <c r="R59" s="36">
        <f t="shared" si="14"/>
        <v>458</v>
      </c>
      <c r="S59" s="43">
        <f t="shared" si="8"/>
        <v>116</v>
      </c>
    </row>
    <row r="60" spans="1:19" s="1" customFormat="1" ht="21" customHeight="1">
      <c r="A60" s="12">
        <v>40</v>
      </c>
      <c r="B60" s="21" t="s">
        <v>41</v>
      </c>
      <c r="C60" s="22">
        <v>39.11</v>
      </c>
      <c r="D60" s="10">
        <f>E60+O60</f>
        <v>331</v>
      </c>
      <c r="E60" s="23">
        <f t="shared" si="10"/>
        <v>314</v>
      </c>
      <c r="F60" s="24">
        <v>0</v>
      </c>
      <c r="G60" s="27">
        <v>16</v>
      </c>
      <c r="H60" s="26">
        <v>0</v>
      </c>
      <c r="I60" s="32"/>
      <c r="J60" s="38"/>
      <c r="K60" s="39">
        <f>ROUND(C60/3124.32*8153,0)</f>
        <v>102</v>
      </c>
      <c r="L60" s="40">
        <f>ROUND(C60/3124.32*15622,0)</f>
        <v>196</v>
      </c>
      <c r="M60" s="40">
        <v>-9</v>
      </c>
      <c r="N60" s="45">
        <v>0.2</v>
      </c>
      <c r="O60" s="40">
        <f t="shared" si="7"/>
        <v>17</v>
      </c>
      <c r="P60" s="40">
        <v>5</v>
      </c>
      <c r="Q60" s="36">
        <f>R60+S60</f>
        <v>317</v>
      </c>
      <c r="R60" s="36">
        <f t="shared" si="14"/>
        <v>300</v>
      </c>
      <c r="S60" s="43">
        <f t="shared" si="8"/>
        <v>17</v>
      </c>
    </row>
    <row r="61" spans="1:19" s="1" customFormat="1" ht="21" customHeight="1">
      <c r="A61" s="12">
        <v>41</v>
      </c>
      <c r="B61" s="21" t="s">
        <v>42</v>
      </c>
      <c r="C61" s="22">
        <v>29.59</v>
      </c>
      <c r="D61" s="10">
        <f>E61+O61</f>
        <v>244</v>
      </c>
      <c r="E61" s="23">
        <f t="shared" si="10"/>
        <v>232</v>
      </c>
      <c r="F61" s="24">
        <v>0</v>
      </c>
      <c r="G61" s="27">
        <v>7</v>
      </c>
      <c r="H61" s="26">
        <v>0</v>
      </c>
      <c r="I61" s="32"/>
      <c r="J61" s="38"/>
      <c r="K61" s="39">
        <f>ROUND(C61/3124.32*8153,0)</f>
        <v>77</v>
      </c>
      <c r="L61" s="40">
        <f>ROUND(C61/3124.32*15622,0)</f>
        <v>148</v>
      </c>
      <c r="M61" s="40">
        <v>-17</v>
      </c>
      <c r="N61" s="45">
        <v>0.2</v>
      </c>
      <c r="O61" s="40">
        <f t="shared" si="7"/>
        <v>12</v>
      </c>
      <c r="P61" s="40">
        <v>7</v>
      </c>
      <c r="Q61" s="36">
        <f>R61+S61</f>
        <v>220</v>
      </c>
      <c r="R61" s="36">
        <f t="shared" si="14"/>
        <v>208</v>
      </c>
      <c r="S61" s="43">
        <f t="shared" si="8"/>
        <v>12</v>
      </c>
    </row>
    <row r="62" spans="1:19" ht="54.75" customHeight="1">
      <c r="A62" s="82" t="s">
        <v>79</v>
      </c>
      <c r="B62" s="82"/>
      <c r="C62" s="82"/>
      <c r="D62" s="82"/>
      <c r="E62" s="82"/>
      <c r="F62" s="82"/>
      <c r="G62" s="82"/>
      <c r="H62" s="82"/>
      <c r="I62" s="82"/>
      <c r="J62" s="82"/>
      <c r="K62" s="82"/>
      <c r="L62" s="82"/>
      <c r="M62" s="82"/>
      <c r="N62" s="82"/>
      <c r="O62" s="82"/>
      <c r="P62" s="82"/>
      <c r="Q62" s="82"/>
      <c r="R62" s="82"/>
      <c r="S62" s="82"/>
    </row>
    <row r="63" spans="2:78" s="50" customFormat="1" ht="36" customHeight="1">
      <c r="B63" s="51"/>
      <c r="C63" s="52"/>
      <c r="D63" s="53"/>
      <c r="E63" s="53"/>
      <c r="F63" s="53"/>
      <c r="G63" s="53"/>
      <c r="H63" s="53"/>
      <c r="I63" s="53"/>
      <c r="J63" s="81"/>
      <c r="K63" s="81"/>
      <c r="L63" s="53"/>
      <c r="M63" s="53"/>
      <c r="N63" s="53"/>
      <c r="O63" s="53"/>
      <c r="P63" s="53"/>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row>
    <row r="64" spans="2:78" s="50" customFormat="1" ht="36" customHeight="1">
      <c r="B64" s="51"/>
      <c r="C64" s="52"/>
      <c r="D64" s="53"/>
      <c r="E64" s="53"/>
      <c r="F64" s="53"/>
      <c r="G64" s="53"/>
      <c r="H64" s="53"/>
      <c r="I64" s="53"/>
      <c r="J64" s="53"/>
      <c r="K64" s="53"/>
      <c r="L64" s="53"/>
      <c r="M64" s="53"/>
      <c r="N64" s="53"/>
      <c r="O64" s="53"/>
      <c r="P64" s="53"/>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row>
    <row r="65" spans="2:78" s="50" customFormat="1" ht="36" customHeight="1">
      <c r="B65" s="51"/>
      <c r="C65" s="52"/>
      <c r="D65" s="53"/>
      <c r="E65" s="53"/>
      <c r="F65" s="53"/>
      <c r="G65" s="53"/>
      <c r="H65" s="53"/>
      <c r="I65" s="53"/>
      <c r="J65" s="81"/>
      <c r="K65" s="81"/>
      <c r="L65" s="53"/>
      <c r="M65" s="53"/>
      <c r="N65" s="53"/>
      <c r="O65" s="53"/>
      <c r="P65" s="53"/>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row>
  </sheetData>
  <sheetProtection/>
  <mergeCells count="17">
    <mergeCell ref="N4:O4"/>
    <mergeCell ref="J63:K63"/>
    <mergeCell ref="J65:K65"/>
    <mergeCell ref="A4:A5"/>
    <mergeCell ref="A6:B6"/>
    <mergeCell ref="A7:B7"/>
    <mergeCell ref="A62:S62"/>
    <mergeCell ref="A2:S2"/>
    <mergeCell ref="R3:S3"/>
    <mergeCell ref="Q4:S4"/>
    <mergeCell ref="A20:B20"/>
    <mergeCell ref="B4:B5"/>
    <mergeCell ref="C4:C5"/>
    <mergeCell ref="D4:D5"/>
    <mergeCell ref="P4:P5"/>
    <mergeCell ref="E4:L4"/>
    <mergeCell ref="M4:M5"/>
  </mergeCells>
  <printOptions horizontalCentered="1"/>
  <pageMargins left="0.2362204724409449" right="0.2362204724409449" top="0.15748031496062992" bottom="0.15748031496062992"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蔡锋</cp:lastModifiedBy>
  <cp:lastPrinted>2021-06-21T06:51:12Z</cp:lastPrinted>
  <dcterms:created xsi:type="dcterms:W3CDTF">2016-08-01T01:26:03Z</dcterms:created>
  <dcterms:modified xsi:type="dcterms:W3CDTF">2021-06-21T06:51:19Z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